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C:\LCRB\LCRB Business\LCRB Selection &amp; Review Committee\2025 Selection &amp; Review Process\Final 2025-26 Applications\"/>
    </mc:Choice>
  </mc:AlternateContent>
  <xr:revisionPtr revIDLastSave="0" documentId="8_{B8BB82D2-6BAF-4D5C-B281-C25EF1F97A97}" xr6:coauthVersionLast="47" xr6:coauthVersionMax="47" xr10:uidLastSave="{00000000-0000-0000-0000-000000000000}"/>
  <workbookProtection workbookPassword="CDD5" lockStructure="1"/>
  <bookViews>
    <workbookView xWindow="-120" yWindow="-120" windowWidth="29040" windowHeight="15720" tabRatio="863" xr2:uid="{00000000-000D-0000-FFFF-FFFF00000000}"/>
  </bookViews>
  <sheets>
    <sheet name="Instructions" sheetId="1" r:id="rId1"/>
    <sheet name="Control" sheetId="16" state="hidden" r:id="rId2"/>
    <sheet name="Prj Tfr" sheetId="18" state="hidden" r:id="rId3"/>
    <sheet name="Agency Tfr" sheetId="20" state="hidden" r:id="rId4"/>
    <sheet name="Agency Wide Data" sheetId="2" r:id="rId5"/>
    <sheet name="Salary Analysis" sheetId="21" r:id="rId6"/>
    <sheet name="Project1" sheetId="23" r:id="rId7"/>
    <sheet name="Project2" sheetId="24" r:id="rId8"/>
    <sheet name="Project3" sheetId="25" r:id="rId9"/>
    <sheet name="Project4" sheetId="26" r:id="rId10"/>
    <sheet name="Sheet1" sheetId="22" r:id="rId11"/>
  </sheets>
  <definedNames>
    <definedName name="FinPat" localSheetId="6">#REF!</definedName>
    <definedName name="FinPat" localSheetId="7">#REF!</definedName>
    <definedName name="FinPat" localSheetId="8">#REF!</definedName>
    <definedName name="FinPat" localSheetId="9">#REF!</definedName>
    <definedName name="FinPat">#REF!</definedName>
    <definedName name="FiscalYE">Control!$A$183:$A$195</definedName>
    <definedName name="LOCK1">Control!$C$165</definedName>
    <definedName name="LOCK10">Control!$C$174</definedName>
    <definedName name="LOCK11">Control!$C$175</definedName>
    <definedName name="LOCK12">Control!$C$176</definedName>
    <definedName name="LOCK13">Control!$C$177</definedName>
    <definedName name="LOCK14">Control!$C$178</definedName>
    <definedName name="LOCK15">Control!$C$179</definedName>
    <definedName name="LOCK2">Control!$C$166</definedName>
    <definedName name="LOCK3">Control!$C$167</definedName>
    <definedName name="LOCK4">Control!$C$168</definedName>
    <definedName name="LOCK5">Control!$C$169</definedName>
    <definedName name="LOCK6">Control!$C$170</definedName>
    <definedName name="LOCK7">Control!$C$171</definedName>
    <definedName name="LOCK8">Control!$C$172</definedName>
    <definedName name="LOCK9">Control!$C$173</definedName>
    <definedName name="Month">Control!$A$84:$A$96</definedName>
    <definedName name="Months">Control!$A$84:$A$96</definedName>
    <definedName name="_xlnm.Print_Area" localSheetId="4">'Agency Wide Data'!$A$1:$S$76</definedName>
    <definedName name="_xlnm.Print_Area" localSheetId="0">Instructions!$A$1:$A$43</definedName>
    <definedName name="_xlnm.Print_Area" localSheetId="6">Project1!$A$1:$K$384,Project1!$M$7:$AA$20</definedName>
    <definedName name="_xlnm.Print_Area" localSheetId="7">Project2!$A$1:$K$384,Project2!$M$7:$AA$20</definedName>
    <definedName name="_xlnm.Print_Area" localSheetId="8">Project3!$A$1:$K$384,Project3!$M$7:$AA$20</definedName>
    <definedName name="_xlnm.Print_Area" localSheetId="9">Project4!$A$1:$K$384,Project4!$M$7:$AA$20</definedName>
    <definedName name="_xlnm.Print_Titles" localSheetId="6">Project1!$1:$6</definedName>
    <definedName name="_xlnm.Print_Titles" localSheetId="7">Project2!$1:$6</definedName>
    <definedName name="_xlnm.Print_Titles" localSheetId="8">Project3!$1:$6</definedName>
    <definedName name="_xlnm.Print_Titles" localSheetId="9">Project4!$1:$6</definedName>
    <definedName name="ProjectKey">Control!$A$29:$A$38</definedName>
    <definedName name="Ratios" localSheetId="6">#REF!</definedName>
    <definedName name="Ratios" localSheetId="7">#REF!</definedName>
    <definedName name="Ratios" localSheetId="8">#REF!</definedName>
    <definedName name="Ratios" localSheetId="9">#REF!</definedName>
    <definedName name="Ratios">#REF!</definedName>
    <definedName name="scoring">Control!$A$12:$A$18</definedName>
    <definedName name="Service_Area">Control!$A$70:$A$80</definedName>
    <definedName name="ServiceUnit">Control!$A$107:$A$141</definedName>
    <definedName name="UM">Control!$A$99:$A$102</definedName>
    <definedName name="UNitnbr">Control!$A$41:$A$51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21" l="1"/>
  <c r="F32" i="26" l="1"/>
  <c r="J18" i="21" l="1"/>
  <c r="H381" i="22" l="1"/>
  <c r="F381" i="22"/>
  <c r="Y19" i="22" s="1"/>
  <c r="B381" i="22"/>
  <c r="H380" i="22"/>
  <c r="F380" i="22"/>
  <c r="J379" i="22"/>
  <c r="E379" i="22"/>
  <c r="J378" i="22"/>
  <c r="J380" i="22" s="1"/>
  <c r="E378" i="22"/>
  <c r="J373" i="22"/>
  <c r="E373" i="22"/>
  <c r="H371" i="22"/>
  <c r="H375" i="22" s="1"/>
  <c r="J370" i="22"/>
  <c r="E370" i="22"/>
  <c r="J369" i="22"/>
  <c r="E369" i="22"/>
  <c r="J368" i="22"/>
  <c r="E368" i="22"/>
  <c r="J367" i="22"/>
  <c r="E367" i="22"/>
  <c r="J366" i="22"/>
  <c r="E366" i="22"/>
  <c r="J365" i="22"/>
  <c r="E365" i="22"/>
  <c r="J364" i="22"/>
  <c r="E364" i="22"/>
  <c r="J363" i="22"/>
  <c r="E363" i="22"/>
  <c r="J362" i="22"/>
  <c r="E362" i="22"/>
  <c r="J361" i="22"/>
  <c r="E361" i="22"/>
  <c r="J360" i="22"/>
  <c r="E360" i="22"/>
  <c r="C360" i="22"/>
  <c r="J359" i="22"/>
  <c r="E359" i="22"/>
  <c r="J358" i="22"/>
  <c r="E358" i="22"/>
  <c r="J348" i="22"/>
  <c r="H348" i="22"/>
  <c r="F348" i="22"/>
  <c r="Y18" i="22" s="1"/>
  <c r="AA18" i="22" s="1"/>
  <c r="B348" i="22"/>
  <c r="H347" i="22"/>
  <c r="F347" i="22"/>
  <c r="J346" i="22"/>
  <c r="E346" i="22"/>
  <c r="E348" i="22" s="1"/>
  <c r="S18" i="22" s="1"/>
  <c r="J345" i="22"/>
  <c r="J347" i="22" s="1"/>
  <c r="E345" i="22"/>
  <c r="E347" i="22" s="1"/>
  <c r="J340" i="22"/>
  <c r="E340" i="22"/>
  <c r="H338" i="22"/>
  <c r="H342" i="22" s="1"/>
  <c r="J337" i="22"/>
  <c r="E337" i="22"/>
  <c r="J336" i="22"/>
  <c r="E336" i="22"/>
  <c r="J335" i="22"/>
  <c r="E335" i="22"/>
  <c r="J334" i="22"/>
  <c r="E334" i="22"/>
  <c r="J333" i="22"/>
  <c r="E333" i="22"/>
  <c r="J332" i="22"/>
  <c r="E332" i="22"/>
  <c r="J331" i="22"/>
  <c r="E331" i="22"/>
  <c r="J330" i="22"/>
  <c r="E330" i="22"/>
  <c r="J329" i="22"/>
  <c r="E329" i="22"/>
  <c r="J328" i="22"/>
  <c r="E328" i="22"/>
  <c r="J327" i="22"/>
  <c r="E327" i="22"/>
  <c r="J326" i="22"/>
  <c r="E326" i="22"/>
  <c r="J325" i="22"/>
  <c r="E325" i="22"/>
  <c r="H315" i="22"/>
  <c r="F315" i="22"/>
  <c r="Y17" i="22" s="1"/>
  <c r="B315" i="22"/>
  <c r="H314" i="22"/>
  <c r="F314" i="22"/>
  <c r="J313" i="22"/>
  <c r="J315" i="22" s="1"/>
  <c r="E313" i="22"/>
  <c r="J312" i="22"/>
  <c r="J314" i="22" s="1"/>
  <c r="E312" i="22"/>
  <c r="J307" i="22"/>
  <c r="E307" i="22"/>
  <c r="H305" i="22"/>
  <c r="H309" i="22" s="1"/>
  <c r="J304" i="22"/>
  <c r="E304" i="22"/>
  <c r="J303" i="22"/>
  <c r="E303" i="22"/>
  <c r="J302" i="22"/>
  <c r="E302" i="22"/>
  <c r="J301" i="22"/>
  <c r="E301" i="22"/>
  <c r="J300" i="22"/>
  <c r="E300" i="22"/>
  <c r="J299" i="22"/>
  <c r="E299" i="22"/>
  <c r="J298" i="22"/>
  <c r="E298" i="22"/>
  <c r="J297" i="22"/>
  <c r="E297" i="22"/>
  <c r="J296" i="22"/>
  <c r="E296" i="22"/>
  <c r="J295" i="22"/>
  <c r="E295" i="22"/>
  <c r="J294" i="22"/>
  <c r="E294" i="22"/>
  <c r="J293" i="22"/>
  <c r="E293" i="22"/>
  <c r="J292" i="22"/>
  <c r="E292" i="22"/>
  <c r="H282" i="22"/>
  <c r="F282" i="22"/>
  <c r="Y16" i="22" s="1"/>
  <c r="AA16" i="22" s="1"/>
  <c r="B282" i="22"/>
  <c r="H281" i="22"/>
  <c r="F281" i="22"/>
  <c r="J280" i="22"/>
  <c r="J282" i="22" s="1"/>
  <c r="E280" i="22"/>
  <c r="J279" i="22"/>
  <c r="J281" i="22" s="1"/>
  <c r="E279" i="22"/>
  <c r="J274" i="22"/>
  <c r="E274" i="22"/>
  <c r="H272" i="22"/>
  <c r="H276" i="22" s="1"/>
  <c r="J271" i="22"/>
  <c r="E271" i="22"/>
  <c r="J270" i="22"/>
  <c r="E270" i="22"/>
  <c r="J269" i="22"/>
  <c r="E269" i="22"/>
  <c r="J268" i="22"/>
  <c r="E268" i="22"/>
  <c r="J267" i="22"/>
  <c r="E267" i="22"/>
  <c r="J266" i="22"/>
  <c r="E266" i="22"/>
  <c r="J265" i="22"/>
  <c r="E265" i="22"/>
  <c r="J264" i="22"/>
  <c r="E264" i="22"/>
  <c r="J263" i="22"/>
  <c r="E263" i="22"/>
  <c r="J262" i="22"/>
  <c r="E262" i="22"/>
  <c r="J261" i="22"/>
  <c r="E261" i="22"/>
  <c r="J260" i="22"/>
  <c r="E260" i="22"/>
  <c r="J259" i="22"/>
  <c r="E259" i="22"/>
  <c r="H249" i="22"/>
  <c r="F249" i="22"/>
  <c r="Y15" i="22" s="1"/>
  <c r="B249" i="22"/>
  <c r="H248" i="22"/>
  <c r="F248" i="22"/>
  <c r="J247" i="22"/>
  <c r="J249" i="22" s="1"/>
  <c r="E247" i="22"/>
  <c r="J246" i="22"/>
  <c r="J248" i="22" s="1"/>
  <c r="E246" i="22"/>
  <c r="J241" i="22"/>
  <c r="E241" i="22"/>
  <c r="H239" i="22"/>
  <c r="H243" i="22" s="1"/>
  <c r="J238" i="22"/>
  <c r="E238" i="22"/>
  <c r="J237" i="22"/>
  <c r="E237" i="22"/>
  <c r="J236" i="22"/>
  <c r="E236" i="22"/>
  <c r="J235" i="22"/>
  <c r="E235" i="22"/>
  <c r="J234" i="22"/>
  <c r="E234" i="22"/>
  <c r="J233" i="22"/>
  <c r="E233" i="22"/>
  <c r="J232" i="22"/>
  <c r="E232" i="22"/>
  <c r="J231" i="22"/>
  <c r="E231" i="22"/>
  <c r="J230" i="22"/>
  <c r="E230" i="22"/>
  <c r="J229" i="22"/>
  <c r="E229" i="22"/>
  <c r="J228" i="22"/>
  <c r="E228" i="22"/>
  <c r="J227" i="22"/>
  <c r="E227" i="22"/>
  <c r="J226" i="22"/>
  <c r="E226" i="22"/>
  <c r="H216" i="22"/>
  <c r="F216" i="22"/>
  <c r="Y14" i="22" s="1"/>
  <c r="AA14" i="22" s="1"/>
  <c r="B216" i="22"/>
  <c r="H215" i="22"/>
  <c r="F215" i="22"/>
  <c r="J214" i="22"/>
  <c r="J216" i="22" s="1"/>
  <c r="E214" i="22"/>
  <c r="J213" i="22"/>
  <c r="J215" i="22" s="1"/>
  <c r="E213" i="22"/>
  <c r="J208" i="22"/>
  <c r="E208" i="22"/>
  <c r="H206" i="22"/>
  <c r="H210" i="22" s="1"/>
  <c r="J205" i="22"/>
  <c r="E205" i="22"/>
  <c r="D205" i="22"/>
  <c r="D238" i="22" s="1"/>
  <c r="D271" i="22" s="1"/>
  <c r="D304" i="22" s="1"/>
  <c r="D337" i="22" s="1"/>
  <c r="D370" i="22" s="1"/>
  <c r="J204" i="22"/>
  <c r="E204" i="22"/>
  <c r="D204" i="22"/>
  <c r="D237" i="22" s="1"/>
  <c r="D270" i="22" s="1"/>
  <c r="D303" i="22" s="1"/>
  <c r="D336" i="22" s="1"/>
  <c r="D369" i="22" s="1"/>
  <c r="J203" i="22"/>
  <c r="E203" i="22"/>
  <c r="J202" i="22"/>
  <c r="E202" i="22"/>
  <c r="J201" i="22"/>
  <c r="E201" i="22"/>
  <c r="J200" i="22"/>
  <c r="E200" i="22"/>
  <c r="J199" i="22"/>
  <c r="E199" i="22"/>
  <c r="J198" i="22"/>
  <c r="E198" i="22"/>
  <c r="J197" i="22"/>
  <c r="E197" i="22"/>
  <c r="J196" i="22"/>
  <c r="E196" i="22"/>
  <c r="J195" i="22"/>
  <c r="E195" i="22"/>
  <c r="J194" i="22"/>
  <c r="E194" i="22"/>
  <c r="J193" i="22"/>
  <c r="E193" i="22"/>
  <c r="H183" i="22"/>
  <c r="F183" i="22"/>
  <c r="Y13" i="22" s="1"/>
  <c r="AA13" i="22" s="1"/>
  <c r="B183" i="22"/>
  <c r="H182" i="22"/>
  <c r="F182" i="22"/>
  <c r="J181" i="22"/>
  <c r="J183" i="22" s="1"/>
  <c r="E181" i="22"/>
  <c r="J180" i="22"/>
  <c r="J182" i="22" s="1"/>
  <c r="E180" i="22"/>
  <c r="J175" i="22"/>
  <c r="E175" i="22"/>
  <c r="H173" i="22"/>
  <c r="H177" i="22" s="1"/>
  <c r="J172" i="22"/>
  <c r="E172" i="22"/>
  <c r="J171" i="22"/>
  <c r="E171" i="22"/>
  <c r="J170" i="22"/>
  <c r="E170" i="22"/>
  <c r="J169" i="22"/>
  <c r="E169" i="22"/>
  <c r="J168" i="22"/>
  <c r="E168" i="22"/>
  <c r="J167" i="22"/>
  <c r="E167" i="22"/>
  <c r="J166" i="22"/>
  <c r="E166" i="22"/>
  <c r="J165" i="22"/>
  <c r="E165" i="22"/>
  <c r="J164" i="22"/>
  <c r="E164" i="22"/>
  <c r="J163" i="22"/>
  <c r="E163" i="22"/>
  <c r="J162" i="22"/>
  <c r="E162" i="22"/>
  <c r="J161" i="22"/>
  <c r="E161" i="22"/>
  <c r="J160" i="22"/>
  <c r="E160" i="22"/>
  <c r="H150" i="22"/>
  <c r="F150" i="22"/>
  <c r="Y12" i="22" s="1"/>
  <c r="AA12" i="22" s="1"/>
  <c r="B150" i="22"/>
  <c r="H149" i="22"/>
  <c r="F149" i="22"/>
  <c r="J148" i="22"/>
  <c r="J150" i="22" s="1"/>
  <c r="E148" i="22"/>
  <c r="E150" i="22" s="1"/>
  <c r="S12" i="22" s="1"/>
  <c r="J147" i="22"/>
  <c r="J149" i="22" s="1"/>
  <c r="E147" i="22"/>
  <c r="J142" i="22"/>
  <c r="E142" i="22"/>
  <c r="H140" i="22"/>
  <c r="H144" i="22" s="1"/>
  <c r="J139" i="22"/>
  <c r="E139" i="22"/>
  <c r="J138" i="22"/>
  <c r="E138" i="22"/>
  <c r="J137" i="22"/>
  <c r="E137" i="22"/>
  <c r="J136" i="22"/>
  <c r="E136" i="22"/>
  <c r="J135" i="22"/>
  <c r="E135" i="22"/>
  <c r="J134" i="22"/>
  <c r="E134" i="22"/>
  <c r="J133" i="22"/>
  <c r="E133" i="22"/>
  <c r="J132" i="22"/>
  <c r="E132" i="22"/>
  <c r="J131" i="22"/>
  <c r="E131" i="22"/>
  <c r="J130" i="22"/>
  <c r="E130" i="22"/>
  <c r="J129" i="22"/>
  <c r="E129" i="22"/>
  <c r="J128" i="22"/>
  <c r="E128" i="22"/>
  <c r="J127" i="22"/>
  <c r="E127" i="22"/>
  <c r="H117" i="22"/>
  <c r="F117" i="22"/>
  <c r="Y11" i="22" s="1"/>
  <c r="AA11" i="22" s="1"/>
  <c r="B117" i="22"/>
  <c r="H116" i="22"/>
  <c r="F116" i="22"/>
  <c r="J115" i="22"/>
  <c r="J117" i="22" s="1"/>
  <c r="E115" i="22"/>
  <c r="J114" i="22"/>
  <c r="J116" i="22" s="1"/>
  <c r="E114" i="22"/>
  <c r="J109" i="22"/>
  <c r="E109" i="22"/>
  <c r="H107" i="22"/>
  <c r="H111" i="22" s="1"/>
  <c r="J106" i="22"/>
  <c r="E106" i="22"/>
  <c r="E43" i="22" s="1"/>
  <c r="D106" i="22"/>
  <c r="D139" i="22" s="1"/>
  <c r="D172" i="22" s="1"/>
  <c r="J105" i="22"/>
  <c r="E105" i="22"/>
  <c r="E42" i="22" s="1"/>
  <c r="D105" i="22"/>
  <c r="D138" i="22" s="1"/>
  <c r="D171" i="22" s="1"/>
  <c r="J104" i="22"/>
  <c r="E104" i="22"/>
  <c r="E41" i="22" s="1"/>
  <c r="J103" i="22"/>
  <c r="E103" i="22"/>
  <c r="E40" i="22" s="1"/>
  <c r="J102" i="22"/>
  <c r="E102" i="22"/>
  <c r="E39" i="22" s="1"/>
  <c r="J101" i="22"/>
  <c r="E101" i="22"/>
  <c r="J100" i="22"/>
  <c r="E100" i="22"/>
  <c r="J99" i="22"/>
  <c r="E99" i="22"/>
  <c r="J98" i="22"/>
  <c r="E98" i="22"/>
  <c r="E35" i="22" s="1"/>
  <c r="J97" i="22"/>
  <c r="E97" i="22"/>
  <c r="J96" i="22"/>
  <c r="E96" i="22"/>
  <c r="J95" i="22"/>
  <c r="E95" i="22"/>
  <c r="E32" i="22" s="1"/>
  <c r="J94" i="22"/>
  <c r="E94" i="22"/>
  <c r="H84" i="22"/>
  <c r="B84" i="22"/>
  <c r="H83" i="22"/>
  <c r="J82" i="22"/>
  <c r="J81" i="22"/>
  <c r="J76" i="22"/>
  <c r="H74" i="22"/>
  <c r="H78" i="22" s="1"/>
  <c r="F74" i="22"/>
  <c r="F78" i="22" s="1"/>
  <c r="F83" i="22" s="1"/>
  <c r="J73" i="22"/>
  <c r="E73" i="22"/>
  <c r="J72" i="22"/>
  <c r="E72" i="22"/>
  <c r="J71" i="22"/>
  <c r="E71" i="22"/>
  <c r="J70" i="22"/>
  <c r="E70" i="22"/>
  <c r="J69" i="22"/>
  <c r="E69" i="22"/>
  <c r="J68" i="22"/>
  <c r="E68" i="22"/>
  <c r="J67" i="22"/>
  <c r="E67" i="22"/>
  <c r="J66" i="22"/>
  <c r="E66" i="22"/>
  <c r="J65" i="22"/>
  <c r="E65" i="22"/>
  <c r="J64" i="22"/>
  <c r="J63" i="22"/>
  <c r="J62" i="22"/>
  <c r="E62" i="22"/>
  <c r="J61" i="22"/>
  <c r="J60" i="22"/>
  <c r="J59" i="22"/>
  <c r="H46" i="22"/>
  <c r="J46" i="22"/>
  <c r="H43" i="22"/>
  <c r="F43" i="22"/>
  <c r="J43" i="22" s="1"/>
  <c r="D43" i="22"/>
  <c r="C43" i="22"/>
  <c r="A43" i="22"/>
  <c r="H42" i="22"/>
  <c r="F42" i="22"/>
  <c r="J42" i="22" s="1"/>
  <c r="D42" i="22"/>
  <c r="C42" i="22"/>
  <c r="A42" i="22"/>
  <c r="H41" i="22"/>
  <c r="F41" i="22"/>
  <c r="J41" i="22" s="1"/>
  <c r="C41" i="22"/>
  <c r="C137" i="22" s="1"/>
  <c r="A41" i="22"/>
  <c r="H40" i="22"/>
  <c r="F40" i="22"/>
  <c r="J40" i="22" s="1"/>
  <c r="C40" i="22"/>
  <c r="C268" i="22" s="1"/>
  <c r="A40" i="22"/>
  <c r="H39" i="22"/>
  <c r="F39" i="22"/>
  <c r="J39" i="22" s="1"/>
  <c r="C39" i="22"/>
  <c r="A39" i="22"/>
  <c r="H38" i="22"/>
  <c r="F38" i="22"/>
  <c r="J38" i="22" s="1"/>
  <c r="C38" i="22"/>
  <c r="A38" i="22"/>
  <c r="H37" i="22"/>
  <c r="F37" i="22"/>
  <c r="J37" i="22" s="1"/>
  <c r="C37" i="22"/>
  <c r="A37" i="22"/>
  <c r="H36" i="22"/>
  <c r="F36" i="22"/>
  <c r="J36" i="22" s="1"/>
  <c r="C36" i="22"/>
  <c r="C231" i="22" s="1"/>
  <c r="A36" i="22"/>
  <c r="H35" i="22"/>
  <c r="F35" i="22"/>
  <c r="J35" i="22" s="1"/>
  <c r="C35" i="22"/>
  <c r="A35" i="22"/>
  <c r="H34" i="22"/>
  <c r="J34" i="22"/>
  <c r="C34" i="22"/>
  <c r="A34" i="22"/>
  <c r="H33" i="22"/>
  <c r="J33" i="22" s="1"/>
  <c r="C33" i="22"/>
  <c r="C63" i="22" s="1"/>
  <c r="A33" i="22"/>
  <c r="H32" i="22"/>
  <c r="F32" i="22"/>
  <c r="J32" i="22" s="1"/>
  <c r="C32" i="22"/>
  <c r="A32" i="22"/>
  <c r="H31" i="22"/>
  <c r="J31" i="22" s="1"/>
  <c r="C31" i="22"/>
  <c r="A31" i="22"/>
  <c r="H30" i="22"/>
  <c r="C30" i="22"/>
  <c r="A30" i="22"/>
  <c r="H29" i="22"/>
  <c r="C29" i="22"/>
  <c r="C356" i="22" s="1"/>
  <c r="A29" i="22"/>
  <c r="H24" i="22"/>
  <c r="H45" i="22" s="1"/>
  <c r="F24" i="22"/>
  <c r="J23" i="22"/>
  <c r="C23" i="22"/>
  <c r="J22" i="22"/>
  <c r="C22" i="22"/>
  <c r="J21" i="22"/>
  <c r="C21" i="22"/>
  <c r="J20" i="22"/>
  <c r="C20" i="22"/>
  <c r="X19" i="22"/>
  <c r="W19" i="22"/>
  <c r="V19" i="22"/>
  <c r="Q19" i="22"/>
  <c r="P19" i="22"/>
  <c r="O19" i="22"/>
  <c r="J19" i="22"/>
  <c r="C19" i="22"/>
  <c r="Z18" i="22"/>
  <c r="X18" i="22"/>
  <c r="W18" i="22"/>
  <c r="V18" i="22"/>
  <c r="T18" i="22"/>
  <c r="R18" i="22"/>
  <c r="Q18" i="22"/>
  <c r="P18" i="22"/>
  <c r="O18" i="22"/>
  <c r="J18" i="22"/>
  <c r="C18" i="22"/>
  <c r="Z17" i="22"/>
  <c r="X17" i="22"/>
  <c r="W17" i="22"/>
  <c r="V17" i="22"/>
  <c r="Q17" i="22"/>
  <c r="P17" i="22"/>
  <c r="O17" i="22"/>
  <c r="J17" i="22"/>
  <c r="C17" i="22"/>
  <c r="Z16" i="22"/>
  <c r="X16" i="22"/>
  <c r="W16" i="22"/>
  <c r="V16" i="22"/>
  <c r="Q16" i="22"/>
  <c r="P16" i="22"/>
  <c r="O16" i="22"/>
  <c r="J16" i="22"/>
  <c r="C16" i="22"/>
  <c r="Z15" i="22"/>
  <c r="X15" i="22"/>
  <c r="W15" i="22"/>
  <c r="V15" i="22"/>
  <c r="Q15" i="22"/>
  <c r="P15" i="22"/>
  <c r="O15" i="22"/>
  <c r="J15" i="22"/>
  <c r="C15" i="22"/>
  <c r="Z14" i="22"/>
  <c r="X14" i="22"/>
  <c r="W14" i="22"/>
  <c r="V14" i="22"/>
  <c r="Q14" i="22"/>
  <c r="P14" i="22"/>
  <c r="O14" i="22"/>
  <c r="J14" i="22"/>
  <c r="C14" i="22"/>
  <c r="Z13" i="22"/>
  <c r="X13" i="22"/>
  <c r="W13" i="22"/>
  <c r="V13" i="22"/>
  <c r="Q13" i="22"/>
  <c r="P13" i="22"/>
  <c r="O13" i="22"/>
  <c r="J13" i="22"/>
  <c r="C13" i="22"/>
  <c r="Z12" i="22"/>
  <c r="X12" i="22"/>
  <c r="W12" i="22"/>
  <c r="V12" i="22"/>
  <c r="Q12" i="22"/>
  <c r="P12" i="22"/>
  <c r="O12" i="22"/>
  <c r="J12" i="22"/>
  <c r="C12" i="22"/>
  <c r="Z11" i="22"/>
  <c r="X11" i="22"/>
  <c r="W11" i="22"/>
  <c r="V11" i="22"/>
  <c r="Q11" i="22"/>
  <c r="P11" i="22"/>
  <c r="O11" i="22"/>
  <c r="J11" i="22"/>
  <c r="C11" i="22"/>
  <c r="J10" i="22"/>
  <c r="Q8" i="22"/>
  <c r="F8" i="22"/>
  <c r="E8" i="22"/>
  <c r="E190" i="22" s="1"/>
  <c r="U18" i="22" l="1"/>
  <c r="AA17" i="22"/>
  <c r="E38" i="22"/>
  <c r="AA15" i="22"/>
  <c r="E37" i="22"/>
  <c r="E36" i="22"/>
  <c r="J24" i="22"/>
  <c r="J381" i="22"/>
  <c r="Z19" i="22"/>
  <c r="AA19" i="22" s="1"/>
  <c r="E381" i="22"/>
  <c r="S19" i="22" s="1"/>
  <c r="T19" i="22"/>
  <c r="U19" i="22" s="1"/>
  <c r="E380" i="22"/>
  <c r="R19" i="22"/>
  <c r="H372" i="22"/>
  <c r="H374" i="22"/>
  <c r="H339" i="22"/>
  <c r="H341" i="22"/>
  <c r="E315" i="22"/>
  <c r="S17" i="22" s="1"/>
  <c r="T17" i="22"/>
  <c r="U17" i="22" s="1"/>
  <c r="R17" i="22"/>
  <c r="E314" i="22"/>
  <c r="H308" i="22"/>
  <c r="H306" i="22"/>
  <c r="E282" i="22"/>
  <c r="T16" i="22"/>
  <c r="E281" i="22"/>
  <c r="R16" i="22"/>
  <c r="E249" i="22"/>
  <c r="S15" i="22" s="1"/>
  <c r="T15" i="22"/>
  <c r="E248" i="22"/>
  <c r="R15" i="22"/>
  <c r="E216" i="22"/>
  <c r="S14" i="22" s="1"/>
  <c r="T14" i="22"/>
  <c r="U14" i="22" s="1"/>
  <c r="E215" i="22"/>
  <c r="R14" i="22"/>
  <c r="H209" i="22"/>
  <c r="H207" i="22"/>
  <c r="E183" i="22"/>
  <c r="S13" i="22" s="1"/>
  <c r="T13" i="22"/>
  <c r="U13" i="22" s="1"/>
  <c r="E182" i="22"/>
  <c r="R13" i="22"/>
  <c r="H174" i="22"/>
  <c r="H176" i="22"/>
  <c r="E149" i="22"/>
  <c r="R12" i="22"/>
  <c r="E117" i="22"/>
  <c r="S11" i="22" s="1"/>
  <c r="T11" i="22"/>
  <c r="U11" i="22" s="1"/>
  <c r="E116" i="22"/>
  <c r="R11" i="22"/>
  <c r="H77" i="22"/>
  <c r="H75" i="22"/>
  <c r="C171" i="22"/>
  <c r="C72" i="22"/>
  <c r="C100" i="22"/>
  <c r="C199" i="22"/>
  <c r="C362" i="22"/>
  <c r="C65" i="22"/>
  <c r="C94" i="22"/>
  <c r="C226" i="22"/>
  <c r="C259" i="22"/>
  <c r="C60" i="22"/>
  <c r="C192" i="22"/>
  <c r="C324" i="22"/>
  <c r="J74" i="22"/>
  <c r="K72" i="22" s="1"/>
  <c r="S16" i="22"/>
  <c r="F47" i="22"/>
  <c r="E74" i="22"/>
  <c r="E78" i="22" s="1"/>
  <c r="E84" i="22" s="1"/>
  <c r="U10" i="22" s="1"/>
  <c r="H143" i="22"/>
  <c r="H141" i="22"/>
  <c r="K18" i="22"/>
  <c r="G24" i="22"/>
  <c r="K22" i="22"/>
  <c r="K19" i="22"/>
  <c r="K16" i="22"/>
  <c r="K13" i="22"/>
  <c r="K10" i="22"/>
  <c r="K69" i="22"/>
  <c r="K59" i="22"/>
  <c r="K73" i="22"/>
  <c r="C361" i="22"/>
  <c r="C328" i="22"/>
  <c r="C295" i="22"/>
  <c r="C163" i="22"/>
  <c r="C130" i="22"/>
  <c r="C64" i="22"/>
  <c r="D353" i="22"/>
  <c r="D287" i="22"/>
  <c r="D221" i="22"/>
  <c r="D155" i="22"/>
  <c r="D56" i="22"/>
  <c r="D254" i="22"/>
  <c r="D89" i="22"/>
  <c r="E28" i="22"/>
  <c r="H44" i="22"/>
  <c r="H48" i="22" s="1"/>
  <c r="C326" i="22"/>
  <c r="C260" i="22"/>
  <c r="C194" i="22"/>
  <c r="C95" i="22"/>
  <c r="C359" i="22"/>
  <c r="C293" i="22"/>
  <c r="C161" i="22"/>
  <c r="C332" i="22"/>
  <c r="C266" i="22"/>
  <c r="C200" i="22"/>
  <c r="C101" i="22"/>
  <c r="C365" i="22"/>
  <c r="C299" i="22"/>
  <c r="C167" i="22"/>
  <c r="C370" i="22"/>
  <c r="C304" i="22"/>
  <c r="C238" i="22"/>
  <c r="C172" i="22"/>
  <c r="C337" i="22"/>
  <c r="C139" i="22"/>
  <c r="C205" i="22"/>
  <c r="C271" i="22"/>
  <c r="C73" i="22"/>
  <c r="C66" i="22"/>
  <c r="C68" i="22"/>
  <c r="C93" i="22"/>
  <c r="C97" i="22"/>
  <c r="C99" i="22"/>
  <c r="C103" i="22"/>
  <c r="C105" i="22"/>
  <c r="C131" i="22"/>
  <c r="C166" i="22"/>
  <c r="C196" i="22"/>
  <c r="D320" i="22"/>
  <c r="F355" i="22"/>
  <c r="F289" i="22"/>
  <c r="F223" i="22"/>
  <c r="F157" i="22"/>
  <c r="F322" i="22"/>
  <c r="F124" i="22"/>
  <c r="F190" i="22"/>
  <c r="F256" i="22"/>
  <c r="C367" i="22"/>
  <c r="C202" i="22"/>
  <c r="C136" i="22"/>
  <c r="C334" i="22"/>
  <c r="C301" i="22"/>
  <c r="C169" i="22"/>
  <c r="C70" i="22"/>
  <c r="H47" i="22"/>
  <c r="F91" i="22"/>
  <c r="E355" i="22"/>
  <c r="E322" i="22"/>
  <c r="E289" i="22"/>
  <c r="E157" i="22"/>
  <c r="E124" i="22"/>
  <c r="E58" i="22"/>
  <c r="F28" i="22"/>
  <c r="C327" i="22"/>
  <c r="C261" i="22"/>
  <c r="C195" i="22"/>
  <c r="C228" i="22"/>
  <c r="C129" i="22"/>
  <c r="C333" i="22"/>
  <c r="C267" i="22"/>
  <c r="C201" i="22"/>
  <c r="C234" i="22"/>
  <c r="C135" i="22"/>
  <c r="E91" i="22"/>
  <c r="C162" i="22"/>
  <c r="C164" i="22"/>
  <c r="C294" i="22"/>
  <c r="T12" i="22"/>
  <c r="U12" i="22" s="1"/>
  <c r="C323" i="22"/>
  <c r="C257" i="22"/>
  <c r="C191" i="22"/>
  <c r="C290" i="22"/>
  <c r="C158" i="22"/>
  <c r="C125" i="22"/>
  <c r="C329" i="22"/>
  <c r="C263" i="22"/>
  <c r="C197" i="22"/>
  <c r="C230" i="22"/>
  <c r="C98" i="22"/>
  <c r="C296" i="22"/>
  <c r="C335" i="22"/>
  <c r="C269" i="22"/>
  <c r="C203" i="22"/>
  <c r="C104" i="22"/>
  <c r="C302" i="22"/>
  <c r="C170" i="22"/>
  <c r="F77" i="22"/>
  <c r="F75" i="22"/>
  <c r="C92" i="22"/>
  <c r="C96" i="22"/>
  <c r="C102" i="22"/>
  <c r="H110" i="22"/>
  <c r="H108" i="22"/>
  <c r="C128" i="22"/>
  <c r="C134" i="22"/>
  <c r="E223" i="22"/>
  <c r="C233" i="22"/>
  <c r="H242" i="22"/>
  <c r="H240" i="22"/>
  <c r="C300" i="22"/>
  <c r="C357" i="22"/>
  <c r="C291" i="22"/>
  <c r="C225" i="22"/>
  <c r="C159" i="22"/>
  <c r="C126" i="22"/>
  <c r="C258" i="22"/>
  <c r="C330" i="22"/>
  <c r="C264" i="22"/>
  <c r="C198" i="22"/>
  <c r="C297" i="22"/>
  <c r="C165" i="22"/>
  <c r="C363" i="22"/>
  <c r="C132" i="22"/>
  <c r="C336" i="22"/>
  <c r="C270" i="22"/>
  <c r="C204" i="22"/>
  <c r="C369" i="22"/>
  <c r="C237" i="22"/>
  <c r="C138" i="22"/>
  <c r="F58" i="22"/>
  <c r="C62" i="22"/>
  <c r="C69" i="22"/>
  <c r="C71" i="22"/>
  <c r="C224" i="22"/>
  <c r="C229" i="22"/>
  <c r="C262" i="22"/>
  <c r="C368" i="22"/>
  <c r="C235" i="22"/>
  <c r="C358" i="22"/>
  <c r="C193" i="22"/>
  <c r="C127" i="22"/>
  <c r="C325" i="22"/>
  <c r="C292" i="22"/>
  <c r="C160" i="22"/>
  <c r="C61" i="22"/>
  <c r="C364" i="22"/>
  <c r="C265" i="22"/>
  <c r="C232" i="22"/>
  <c r="C133" i="22"/>
  <c r="C331" i="22"/>
  <c r="C298" i="22"/>
  <c r="C67" i="22"/>
  <c r="C59" i="22"/>
  <c r="F84" i="22"/>
  <c r="AA10" i="22" s="1"/>
  <c r="AA20" i="22" s="1"/>
  <c r="C106" i="22"/>
  <c r="D122" i="22"/>
  <c r="C168" i="22"/>
  <c r="D188" i="22"/>
  <c r="C227" i="22"/>
  <c r="C236" i="22"/>
  <c r="E256" i="22"/>
  <c r="H275" i="22"/>
  <c r="H273" i="22"/>
  <c r="C303" i="22"/>
  <c r="C366" i="22"/>
  <c r="U15" i="22" l="1"/>
  <c r="U20" i="22" s="1"/>
  <c r="E24" i="22" s="1"/>
  <c r="U16" i="22"/>
  <c r="K24" i="22"/>
  <c r="K20" i="22"/>
  <c r="K17" i="22"/>
  <c r="K14" i="22"/>
  <c r="K11" i="22"/>
  <c r="K21" i="22"/>
  <c r="K23" i="22"/>
  <c r="K12" i="22"/>
  <c r="J47" i="22"/>
  <c r="I24" i="22"/>
  <c r="K15" i="22"/>
  <c r="K64" i="22"/>
  <c r="K61" i="22"/>
  <c r="K70" i="22"/>
  <c r="J78" i="22"/>
  <c r="J83" i="22" s="1"/>
  <c r="K71" i="22"/>
  <c r="K65" i="22"/>
  <c r="K60" i="22"/>
  <c r="K67" i="22"/>
  <c r="K63" i="22"/>
  <c r="K74" i="22"/>
  <c r="I74" i="22"/>
  <c r="K66" i="22"/>
  <c r="K62" i="22"/>
  <c r="K68" i="22"/>
  <c r="G74" i="22"/>
  <c r="E83" i="22"/>
  <c r="E77" i="22"/>
  <c r="E75" i="22"/>
  <c r="H376" i="22"/>
  <c r="H310" i="22"/>
  <c r="H244" i="22"/>
  <c r="H178" i="22"/>
  <c r="H343" i="22"/>
  <c r="H211" i="22"/>
  <c r="H112" i="22"/>
  <c r="H145" i="22"/>
  <c r="H277" i="22"/>
  <c r="H79" i="22"/>
  <c r="H50" i="22"/>
  <c r="M18" i="21"/>
  <c r="J77" i="22" l="1"/>
  <c r="J84" i="22"/>
  <c r="J75" i="22"/>
  <c r="E47" i="22"/>
  <c r="J25" i="2" l="1"/>
  <c r="K29" i="2" s="1"/>
  <c r="P40" i="2" l="1"/>
  <c r="Y19" i="21" l="1"/>
  <c r="S23" i="21" l="1"/>
  <c r="S15" i="21" l="1"/>
  <c r="S14" i="21"/>
  <c r="S13" i="21"/>
  <c r="Q12" i="21" l="1"/>
  <c r="O11" i="21"/>
  <c r="O10" i="21"/>
  <c r="J327" i="24" l="1"/>
  <c r="M11" i="21" l="1"/>
  <c r="M12" i="21"/>
  <c r="M13" i="21"/>
  <c r="M14" i="21"/>
  <c r="L22" i="21"/>
  <c r="L23" i="21"/>
  <c r="L24" i="21"/>
  <c r="L25" i="21"/>
  <c r="M10" i="21"/>
  <c r="J22" i="21"/>
  <c r="J23" i="21"/>
  <c r="J24" i="21"/>
  <c r="J25" i="21"/>
  <c r="J11" i="21"/>
  <c r="J12" i="21"/>
  <c r="J13" i="21"/>
  <c r="J14" i="21"/>
  <c r="J15" i="21"/>
  <c r="J16" i="21"/>
  <c r="J17" i="21"/>
  <c r="J19" i="21"/>
  <c r="J10" i="21"/>
  <c r="F13" i="2" l="1"/>
  <c r="F14" i="2"/>
  <c r="F15" i="2"/>
  <c r="F16" i="2"/>
  <c r="F17" i="2"/>
  <c r="F18" i="2"/>
  <c r="F19" i="2"/>
  <c r="F20" i="2"/>
  <c r="F21" i="2"/>
  <c r="F22" i="2"/>
  <c r="F23" i="2"/>
  <c r="F24" i="2"/>
  <c r="F12" i="2"/>
  <c r="H381" i="26" l="1"/>
  <c r="F381" i="26"/>
  <c r="Y19" i="26" s="1"/>
  <c r="B381" i="26"/>
  <c r="H380" i="26"/>
  <c r="F380" i="26"/>
  <c r="J379" i="26"/>
  <c r="J381" i="26" s="1"/>
  <c r="E379" i="26"/>
  <c r="J378" i="26"/>
  <c r="J380" i="26" s="1"/>
  <c r="E378" i="26"/>
  <c r="E380" i="26" s="1"/>
  <c r="J373" i="26"/>
  <c r="E373" i="26"/>
  <c r="H371" i="26"/>
  <c r="H375" i="26" s="1"/>
  <c r="H372" i="26" s="1"/>
  <c r="J370" i="26"/>
  <c r="E370" i="26"/>
  <c r="J369" i="26"/>
  <c r="E369" i="26"/>
  <c r="J368" i="26"/>
  <c r="E368" i="26"/>
  <c r="J367" i="26"/>
  <c r="E367" i="26"/>
  <c r="J366" i="26"/>
  <c r="E366" i="26"/>
  <c r="J365" i="26"/>
  <c r="E365" i="26"/>
  <c r="J364" i="26"/>
  <c r="E364" i="26"/>
  <c r="J363" i="26"/>
  <c r="E363" i="26"/>
  <c r="J362" i="26"/>
  <c r="E362" i="26"/>
  <c r="J361" i="26"/>
  <c r="E361" i="26"/>
  <c r="J360" i="26"/>
  <c r="E360" i="26"/>
  <c r="J359" i="26"/>
  <c r="E359" i="26"/>
  <c r="J358" i="26"/>
  <c r="E358" i="26"/>
  <c r="H348" i="26"/>
  <c r="F348" i="26"/>
  <c r="Y18" i="26" s="1"/>
  <c r="B348" i="26"/>
  <c r="H347" i="26"/>
  <c r="F347" i="26"/>
  <c r="J346" i="26"/>
  <c r="J348" i="26" s="1"/>
  <c r="E346" i="26"/>
  <c r="E348" i="26" s="1"/>
  <c r="S18" i="26" s="1"/>
  <c r="J345" i="26"/>
  <c r="J347" i="26" s="1"/>
  <c r="E345" i="26"/>
  <c r="E347" i="26" s="1"/>
  <c r="J340" i="26"/>
  <c r="E340" i="26"/>
  <c r="H338" i="26"/>
  <c r="H342" i="26" s="1"/>
  <c r="J337" i="26"/>
  <c r="E337" i="26"/>
  <c r="J336" i="26"/>
  <c r="E336" i="26"/>
  <c r="J335" i="26"/>
  <c r="E335" i="26"/>
  <c r="J334" i="26"/>
  <c r="E334" i="26"/>
  <c r="J333" i="26"/>
  <c r="E333" i="26"/>
  <c r="J332" i="26"/>
  <c r="E332" i="26"/>
  <c r="J331" i="26"/>
  <c r="E331" i="26"/>
  <c r="J330" i="26"/>
  <c r="E330" i="26"/>
  <c r="J329" i="26"/>
  <c r="E329" i="26"/>
  <c r="J328" i="26"/>
  <c r="E328" i="26"/>
  <c r="J327" i="26"/>
  <c r="E327" i="26"/>
  <c r="J326" i="26"/>
  <c r="E326" i="26"/>
  <c r="J325" i="26"/>
  <c r="E325" i="26"/>
  <c r="H315" i="26"/>
  <c r="F315" i="26"/>
  <c r="Y17" i="26" s="1"/>
  <c r="B315" i="26"/>
  <c r="H314" i="26"/>
  <c r="F314" i="26"/>
  <c r="J313" i="26"/>
  <c r="J315" i="26" s="1"/>
  <c r="E313" i="26"/>
  <c r="E315" i="26" s="1"/>
  <c r="S17" i="26" s="1"/>
  <c r="J312" i="26"/>
  <c r="J314" i="26" s="1"/>
  <c r="E312" i="26"/>
  <c r="R17" i="26" s="1"/>
  <c r="J307" i="26"/>
  <c r="E307" i="26"/>
  <c r="H305" i="26"/>
  <c r="H309" i="26" s="1"/>
  <c r="H308" i="26" s="1"/>
  <c r="J304" i="26"/>
  <c r="E304" i="26"/>
  <c r="J303" i="26"/>
  <c r="E303" i="26"/>
  <c r="J302" i="26"/>
  <c r="E302" i="26"/>
  <c r="J301" i="26"/>
  <c r="E301" i="26"/>
  <c r="J300" i="26"/>
  <c r="E300" i="26"/>
  <c r="J299" i="26"/>
  <c r="E299" i="26"/>
  <c r="J298" i="26"/>
  <c r="E298" i="26"/>
  <c r="J297" i="26"/>
  <c r="E297" i="26"/>
  <c r="J296" i="26"/>
  <c r="E296" i="26"/>
  <c r="J295" i="26"/>
  <c r="E295" i="26"/>
  <c r="J294" i="26"/>
  <c r="E294" i="26"/>
  <c r="J293" i="26"/>
  <c r="E293" i="26"/>
  <c r="J292" i="26"/>
  <c r="E292" i="26"/>
  <c r="H282" i="26"/>
  <c r="F282" i="26"/>
  <c r="S16" i="26" s="1"/>
  <c r="B282" i="26"/>
  <c r="H281" i="26"/>
  <c r="F281" i="26"/>
  <c r="J280" i="26"/>
  <c r="J282" i="26" s="1"/>
  <c r="E280" i="26"/>
  <c r="E282" i="26" s="1"/>
  <c r="J279" i="26"/>
  <c r="J281" i="26" s="1"/>
  <c r="E279" i="26"/>
  <c r="J274" i="26"/>
  <c r="E274" i="26"/>
  <c r="H272" i="26"/>
  <c r="H276" i="26" s="1"/>
  <c r="J271" i="26"/>
  <c r="E271" i="26"/>
  <c r="J270" i="26"/>
  <c r="E270" i="26"/>
  <c r="J269" i="26"/>
  <c r="E269" i="26"/>
  <c r="J268" i="26"/>
  <c r="E268" i="26"/>
  <c r="J267" i="26"/>
  <c r="E267" i="26"/>
  <c r="J266" i="26"/>
  <c r="E266" i="26"/>
  <c r="J265" i="26"/>
  <c r="E265" i="26"/>
  <c r="J264" i="26"/>
  <c r="E264" i="26"/>
  <c r="J263" i="26"/>
  <c r="E263" i="26"/>
  <c r="J262" i="26"/>
  <c r="E262" i="26"/>
  <c r="J261" i="26"/>
  <c r="E261" i="26"/>
  <c r="J260" i="26"/>
  <c r="E260" i="26"/>
  <c r="J259" i="26"/>
  <c r="E259" i="26"/>
  <c r="D254" i="26"/>
  <c r="H249" i="26"/>
  <c r="F249" i="26"/>
  <c r="Y15" i="26" s="1"/>
  <c r="B249" i="26"/>
  <c r="H248" i="26"/>
  <c r="F248" i="26"/>
  <c r="J247" i="26"/>
  <c r="J249" i="26" s="1"/>
  <c r="E247" i="26"/>
  <c r="E249" i="26" s="1"/>
  <c r="S15" i="26" s="1"/>
  <c r="J246" i="26"/>
  <c r="J248" i="26" s="1"/>
  <c r="E246" i="26"/>
  <c r="E248" i="26" s="1"/>
  <c r="J241" i="26"/>
  <c r="E241" i="26"/>
  <c r="H239" i="26"/>
  <c r="H243" i="26" s="1"/>
  <c r="J238" i="26"/>
  <c r="E238" i="26"/>
  <c r="J237" i="26"/>
  <c r="E237" i="26"/>
  <c r="J236" i="26"/>
  <c r="E236" i="26"/>
  <c r="J235" i="26"/>
  <c r="E235" i="26"/>
  <c r="J234" i="26"/>
  <c r="E234" i="26"/>
  <c r="J233" i="26"/>
  <c r="E233" i="26"/>
  <c r="J232" i="26"/>
  <c r="E232" i="26"/>
  <c r="J231" i="26"/>
  <c r="E231" i="26"/>
  <c r="J230" i="26"/>
  <c r="E230" i="26"/>
  <c r="J229" i="26"/>
  <c r="E229" i="26"/>
  <c r="J228" i="26"/>
  <c r="E228" i="26"/>
  <c r="J227" i="26"/>
  <c r="E227" i="26"/>
  <c r="J226" i="26"/>
  <c r="E226" i="26"/>
  <c r="H216" i="26"/>
  <c r="F216" i="26"/>
  <c r="Y14" i="26" s="1"/>
  <c r="B216" i="26"/>
  <c r="H215" i="26"/>
  <c r="F215" i="26"/>
  <c r="J214" i="26"/>
  <c r="J216" i="26" s="1"/>
  <c r="E214" i="26"/>
  <c r="J213" i="26"/>
  <c r="J215" i="26" s="1"/>
  <c r="E213" i="26"/>
  <c r="E215" i="26" s="1"/>
  <c r="J208" i="26"/>
  <c r="E208" i="26"/>
  <c r="H206" i="26"/>
  <c r="H210" i="26" s="1"/>
  <c r="J205" i="26"/>
  <c r="E205" i="26"/>
  <c r="D205" i="26"/>
  <c r="D238" i="26" s="1"/>
  <c r="D271" i="26" s="1"/>
  <c r="D304" i="26" s="1"/>
  <c r="D337" i="26" s="1"/>
  <c r="D370" i="26" s="1"/>
  <c r="J204" i="26"/>
  <c r="E204" i="26"/>
  <c r="D204" i="26"/>
  <c r="D237" i="26" s="1"/>
  <c r="D270" i="26" s="1"/>
  <c r="D303" i="26" s="1"/>
  <c r="D336" i="26" s="1"/>
  <c r="D369" i="26" s="1"/>
  <c r="J203" i="26"/>
  <c r="E203" i="26"/>
  <c r="J202" i="26"/>
  <c r="E202" i="26"/>
  <c r="J201" i="26"/>
  <c r="E201" i="26"/>
  <c r="J200" i="26"/>
  <c r="E200" i="26"/>
  <c r="J199" i="26"/>
  <c r="E199" i="26"/>
  <c r="J198" i="26"/>
  <c r="E198" i="26"/>
  <c r="J197" i="26"/>
  <c r="E197" i="26"/>
  <c r="J196" i="26"/>
  <c r="E196" i="26"/>
  <c r="J195" i="26"/>
  <c r="E195" i="26"/>
  <c r="J194" i="26"/>
  <c r="E194" i="26"/>
  <c r="J193" i="26"/>
  <c r="E193" i="26"/>
  <c r="H183" i="26"/>
  <c r="F183" i="26"/>
  <c r="Y13" i="26" s="1"/>
  <c r="B183" i="26"/>
  <c r="H182" i="26"/>
  <c r="F182" i="26"/>
  <c r="J181" i="26"/>
  <c r="J183" i="26" s="1"/>
  <c r="E181" i="26"/>
  <c r="E183" i="26" s="1"/>
  <c r="S13" i="26" s="1"/>
  <c r="J180" i="26"/>
  <c r="J182" i="26" s="1"/>
  <c r="E180" i="26"/>
  <c r="E182" i="26" s="1"/>
  <c r="J175" i="26"/>
  <c r="E175" i="26"/>
  <c r="H173" i="26"/>
  <c r="H177" i="26" s="1"/>
  <c r="J172" i="26"/>
  <c r="E172" i="26"/>
  <c r="J171" i="26"/>
  <c r="E171" i="26"/>
  <c r="J170" i="26"/>
  <c r="E170" i="26"/>
  <c r="J169" i="26"/>
  <c r="E169" i="26"/>
  <c r="J168" i="26"/>
  <c r="E168" i="26"/>
  <c r="J167" i="26"/>
  <c r="E167" i="26"/>
  <c r="J166" i="26"/>
  <c r="E166" i="26"/>
  <c r="J165" i="26"/>
  <c r="E165" i="26"/>
  <c r="J164" i="26"/>
  <c r="E164" i="26"/>
  <c r="J163" i="26"/>
  <c r="E163" i="26"/>
  <c r="J162" i="26"/>
  <c r="E162" i="26"/>
  <c r="J161" i="26"/>
  <c r="E161" i="26"/>
  <c r="J160" i="26"/>
  <c r="E160" i="26"/>
  <c r="H150" i="26"/>
  <c r="F150" i="26"/>
  <c r="Y12" i="26" s="1"/>
  <c r="B150" i="26"/>
  <c r="H149" i="26"/>
  <c r="F149" i="26"/>
  <c r="J148" i="26"/>
  <c r="J150" i="26" s="1"/>
  <c r="E148" i="26"/>
  <c r="J147" i="26"/>
  <c r="J149" i="26" s="1"/>
  <c r="E147" i="26"/>
  <c r="E149" i="26" s="1"/>
  <c r="J142" i="26"/>
  <c r="E142" i="26"/>
  <c r="H140" i="26"/>
  <c r="H144" i="26" s="1"/>
  <c r="J139" i="26"/>
  <c r="E139" i="26"/>
  <c r="J138" i="26"/>
  <c r="E138" i="26"/>
  <c r="J137" i="26"/>
  <c r="E137" i="26"/>
  <c r="J136" i="26"/>
  <c r="E136" i="26"/>
  <c r="J135" i="26"/>
  <c r="E135" i="26"/>
  <c r="J134" i="26"/>
  <c r="E134" i="26"/>
  <c r="J133" i="26"/>
  <c r="E133" i="26"/>
  <c r="J132" i="26"/>
  <c r="E132" i="26"/>
  <c r="J131" i="26"/>
  <c r="E131" i="26"/>
  <c r="J130" i="26"/>
  <c r="E130" i="26"/>
  <c r="J129" i="26"/>
  <c r="E129" i="26"/>
  <c r="J128" i="26"/>
  <c r="E128" i="26"/>
  <c r="J127" i="26"/>
  <c r="E127" i="26"/>
  <c r="H117" i="26"/>
  <c r="F117" i="26"/>
  <c r="Y11" i="26" s="1"/>
  <c r="B117" i="26"/>
  <c r="H116" i="26"/>
  <c r="F116" i="26"/>
  <c r="J115" i="26"/>
  <c r="J117" i="26" s="1"/>
  <c r="E115" i="26"/>
  <c r="E117" i="26" s="1"/>
  <c r="S11" i="26" s="1"/>
  <c r="J114" i="26"/>
  <c r="J116" i="26" s="1"/>
  <c r="E114" i="26"/>
  <c r="R11" i="26" s="1"/>
  <c r="J109" i="26"/>
  <c r="E109" i="26"/>
  <c r="H111" i="26"/>
  <c r="H110" i="26" s="1"/>
  <c r="J106" i="26"/>
  <c r="E106" i="26"/>
  <c r="D106" i="26"/>
  <c r="D139" i="26" s="1"/>
  <c r="D172" i="26" s="1"/>
  <c r="J105" i="26"/>
  <c r="E105" i="26"/>
  <c r="D105" i="26"/>
  <c r="D138" i="26" s="1"/>
  <c r="D171" i="26" s="1"/>
  <c r="J104" i="26"/>
  <c r="E104" i="26"/>
  <c r="J103" i="26"/>
  <c r="E103" i="26"/>
  <c r="J102" i="26"/>
  <c r="E102" i="26"/>
  <c r="J101" i="26"/>
  <c r="E101" i="26"/>
  <c r="J100" i="26"/>
  <c r="E100" i="26"/>
  <c r="J99" i="26"/>
  <c r="E99" i="26"/>
  <c r="J98" i="26"/>
  <c r="E98" i="26"/>
  <c r="J97" i="26"/>
  <c r="E97" i="26"/>
  <c r="J96" i="26"/>
  <c r="E96" i="26"/>
  <c r="J95" i="26"/>
  <c r="E95" i="26"/>
  <c r="J94" i="26"/>
  <c r="E94" i="26"/>
  <c r="H84" i="26"/>
  <c r="B84" i="26"/>
  <c r="H83" i="26"/>
  <c r="J82" i="26"/>
  <c r="J81" i="26"/>
  <c r="J76" i="26"/>
  <c r="H74" i="26"/>
  <c r="H78" i="26" s="1"/>
  <c r="H77" i="26" s="1"/>
  <c r="F74" i="26"/>
  <c r="F78" i="26" s="1"/>
  <c r="F77" i="26" s="1"/>
  <c r="J73" i="26"/>
  <c r="E73" i="26"/>
  <c r="J72" i="26"/>
  <c r="E72" i="26"/>
  <c r="J71" i="26"/>
  <c r="E71" i="26"/>
  <c r="J70" i="26"/>
  <c r="E70" i="26"/>
  <c r="J69" i="26"/>
  <c r="E69" i="26"/>
  <c r="J68" i="26"/>
  <c r="E68" i="26"/>
  <c r="J67" i="26"/>
  <c r="J66" i="26"/>
  <c r="E66" i="26"/>
  <c r="J65" i="26"/>
  <c r="E65" i="26"/>
  <c r="J64" i="26"/>
  <c r="J63" i="26"/>
  <c r="J62" i="26"/>
  <c r="E62" i="26"/>
  <c r="J61" i="26"/>
  <c r="J60" i="26"/>
  <c r="J59" i="26"/>
  <c r="H46" i="26"/>
  <c r="H43" i="26"/>
  <c r="F43" i="26"/>
  <c r="D43" i="26"/>
  <c r="C43" i="26"/>
  <c r="C337" i="26" s="1"/>
  <c r="A43" i="26"/>
  <c r="H42" i="26"/>
  <c r="F42" i="26"/>
  <c r="D42" i="26"/>
  <c r="C42" i="26"/>
  <c r="A42" i="26"/>
  <c r="H41" i="26"/>
  <c r="F41" i="26"/>
  <c r="C41" i="26"/>
  <c r="A41" i="26"/>
  <c r="H40" i="26"/>
  <c r="F40" i="26"/>
  <c r="C40" i="26"/>
  <c r="A40" i="26"/>
  <c r="H39" i="26"/>
  <c r="F39" i="26"/>
  <c r="C39" i="26"/>
  <c r="A39" i="26"/>
  <c r="H38" i="26"/>
  <c r="F38" i="26"/>
  <c r="C38" i="26"/>
  <c r="A38" i="26"/>
  <c r="H37" i="26"/>
  <c r="C37" i="26"/>
  <c r="C133" i="26" s="1"/>
  <c r="A37" i="26"/>
  <c r="H36" i="26"/>
  <c r="F36" i="26"/>
  <c r="C36" i="26"/>
  <c r="A36" i="26"/>
  <c r="H35" i="26"/>
  <c r="F35" i="26"/>
  <c r="C35" i="26"/>
  <c r="C230" i="26" s="1"/>
  <c r="A35" i="26"/>
  <c r="H34" i="26"/>
  <c r="C34" i="26"/>
  <c r="C130" i="26" s="1"/>
  <c r="A34" i="26"/>
  <c r="H33" i="26"/>
  <c r="C33" i="26"/>
  <c r="C360" i="26" s="1"/>
  <c r="A33" i="26"/>
  <c r="H32" i="26"/>
  <c r="C32" i="26"/>
  <c r="A32" i="26"/>
  <c r="H31" i="26"/>
  <c r="J31" i="26" s="1"/>
  <c r="C31" i="26"/>
  <c r="A31" i="26"/>
  <c r="H30" i="26"/>
  <c r="C30" i="26"/>
  <c r="C258" i="26" s="1"/>
  <c r="A30" i="26"/>
  <c r="H29" i="26"/>
  <c r="C29" i="26"/>
  <c r="A29" i="26"/>
  <c r="H24" i="26"/>
  <c r="F24" i="26"/>
  <c r="J23" i="26"/>
  <c r="C23" i="26"/>
  <c r="J22" i="26"/>
  <c r="C22" i="26"/>
  <c r="J21" i="26"/>
  <c r="C21" i="26"/>
  <c r="J20" i="26"/>
  <c r="C20" i="26"/>
  <c r="X19" i="26"/>
  <c r="W19" i="26"/>
  <c r="V19" i="26"/>
  <c r="R19" i="26"/>
  <c r="Q19" i="26"/>
  <c r="P19" i="26"/>
  <c r="O19" i="26"/>
  <c r="J19" i="26"/>
  <c r="C19" i="26"/>
  <c r="Z18" i="26"/>
  <c r="X18" i="26"/>
  <c r="W18" i="26"/>
  <c r="V18" i="26"/>
  <c r="T18" i="26"/>
  <c r="Q18" i="26"/>
  <c r="P18" i="26"/>
  <c r="O18" i="26"/>
  <c r="J18" i="26"/>
  <c r="C18" i="26"/>
  <c r="Z17" i="26"/>
  <c r="X17" i="26"/>
  <c r="W17" i="26"/>
  <c r="V17" i="26"/>
  <c r="Q17" i="26"/>
  <c r="P17" i="26"/>
  <c r="O17" i="26"/>
  <c r="J17" i="26"/>
  <c r="C17" i="26"/>
  <c r="Z16" i="26"/>
  <c r="X16" i="26"/>
  <c r="W16" i="26"/>
  <c r="V16" i="26"/>
  <c r="T16" i="26"/>
  <c r="Q16" i="26"/>
  <c r="P16" i="26"/>
  <c r="O16" i="26"/>
  <c r="J16" i="26"/>
  <c r="C16" i="26"/>
  <c r="Z15" i="26"/>
  <c r="X15" i="26"/>
  <c r="W15" i="26"/>
  <c r="V15" i="26"/>
  <c r="T15" i="26"/>
  <c r="R15" i="26"/>
  <c r="Q15" i="26"/>
  <c r="P15" i="26"/>
  <c r="O15" i="26"/>
  <c r="J15" i="26"/>
  <c r="C15" i="26"/>
  <c r="Z14" i="26"/>
  <c r="X14" i="26"/>
  <c r="W14" i="26"/>
  <c r="V14" i="26"/>
  <c r="R14" i="26"/>
  <c r="Q14" i="26"/>
  <c r="P14" i="26"/>
  <c r="O14" i="26"/>
  <c r="J14" i="26"/>
  <c r="C14" i="26"/>
  <c r="Z13" i="26"/>
  <c r="X13" i="26"/>
  <c r="W13" i="26"/>
  <c r="V13" i="26"/>
  <c r="T13" i="26"/>
  <c r="R13" i="26"/>
  <c r="Q13" i="26"/>
  <c r="P13" i="26"/>
  <c r="O13" i="26"/>
  <c r="J13" i="26"/>
  <c r="C13" i="26"/>
  <c r="Z12" i="26"/>
  <c r="X12" i="26"/>
  <c r="W12" i="26"/>
  <c r="V12" i="26"/>
  <c r="R12" i="26"/>
  <c r="Q12" i="26"/>
  <c r="P12" i="26"/>
  <c r="O12" i="26"/>
  <c r="J12" i="26"/>
  <c r="C12" i="26"/>
  <c r="Z11" i="26"/>
  <c r="X11" i="26"/>
  <c r="W11" i="26"/>
  <c r="Q11" i="26"/>
  <c r="P11" i="26"/>
  <c r="O11" i="26"/>
  <c r="J11" i="26"/>
  <c r="C11" i="26"/>
  <c r="J10" i="26"/>
  <c r="Q8" i="26"/>
  <c r="F8" i="26"/>
  <c r="E8" i="26"/>
  <c r="J6" i="26"/>
  <c r="D188" i="26" s="1"/>
  <c r="H381" i="25"/>
  <c r="F381" i="25"/>
  <c r="Y19" i="25" s="1"/>
  <c r="B381" i="25"/>
  <c r="H380" i="25"/>
  <c r="F380" i="25"/>
  <c r="J379" i="25"/>
  <c r="J381" i="25" s="1"/>
  <c r="E379" i="25"/>
  <c r="E381" i="25" s="1"/>
  <c r="S19" i="25" s="1"/>
  <c r="J378" i="25"/>
  <c r="J380" i="25" s="1"/>
  <c r="E378" i="25"/>
  <c r="E380" i="25" s="1"/>
  <c r="J373" i="25"/>
  <c r="E373" i="25"/>
  <c r="H371" i="25"/>
  <c r="H375" i="25" s="1"/>
  <c r="H372" i="25" s="1"/>
  <c r="J370" i="25"/>
  <c r="E370" i="25"/>
  <c r="J369" i="25"/>
  <c r="E369" i="25"/>
  <c r="J368" i="25"/>
  <c r="E368" i="25"/>
  <c r="J367" i="25"/>
  <c r="E367" i="25"/>
  <c r="J366" i="25"/>
  <c r="E366" i="25"/>
  <c r="J365" i="25"/>
  <c r="E365" i="25"/>
  <c r="J364" i="25"/>
  <c r="E364" i="25"/>
  <c r="J363" i="25"/>
  <c r="E363" i="25"/>
  <c r="J362" i="25"/>
  <c r="E362" i="25"/>
  <c r="J361" i="25"/>
  <c r="E361" i="25"/>
  <c r="J360" i="25"/>
  <c r="E360" i="25"/>
  <c r="J359" i="25"/>
  <c r="E359" i="25"/>
  <c r="J358" i="25"/>
  <c r="E358" i="25"/>
  <c r="H348" i="25"/>
  <c r="F348" i="25"/>
  <c r="Y18" i="25" s="1"/>
  <c r="B348" i="25"/>
  <c r="H347" i="25"/>
  <c r="F347" i="25"/>
  <c r="J346" i="25"/>
  <c r="J348" i="25" s="1"/>
  <c r="E346" i="25"/>
  <c r="J345" i="25"/>
  <c r="J347" i="25" s="1"/>
  <c r="E345" i="25"/>
  <c r="E347" i="25" s="1"/>
  <c r="J340" i="25"/>
  <c r="E340" i="25"/>
  <c r="H338" i="25"/>
  <c r="H342" i="25" s="1"/>
  <c r="H339" i="25" s="1"/>
  <c r="J337" i="25"/>
  <c r="E337" i="25"/>
  <c r="J336" i="25"/>
  <c r="E336" i="25"/>
  <c r="J335" i="25"/>
  <c r="E335" i="25"/>
  <c r="J334" i="25"/>
  <c r="E334" i="25"/>
  <c r="J333" i="25"/>
  <c r="E333" i="25"/>
  <c r="J332" i="25"/>
  <c r="E332" i="25"/>
  <c r="J331" i="25"/>
  <c r="E331" i="25"/>
  <c r="J330" i="25"/>
  <c r="E330" i="25"/>
  <c r="J329" i="25"/>
  <c r="E329" i="25"/>
  <c r="J328" i="25"/>
  <c r="E328" i="25"/>
  <c r="J327" i="25"/>
  <c r="E327" i="25"/>
  <c r="J326" i="25"/>
  <c r="E326" i="25"/>
  <c r="J325" i="25"/>
  <c r="E325" i="25"/>
  <c r="H315" i="25"/>
  <c r="F315" i="25"/>
  <c r="Y17" i="25" s="1"/>
  <c r="B315" i="25"/>
  <c r="H314" i="25"/>
  <c r="F314" i="25"/>
  <c r="J313" i="25"/>
  <c r="J315" i="25" s="1"/>
  <c r="E313" i="25"/>
  <c r="J312" i="25"/>
  <c r="J314" i="25" s="1"/>
  <c r="E312" i="25"/>
  <c r="E314" i="25" s="1"/>
  <c r="J307" i="25"/>
  <c r="E307" i="25"/>
  <c r="H305" i="25"/>
  <c r="H309" i="25" s="1"/>
  <c r="J304" i="25"/>
  <c r="E304" i="25"/>
  <c r="J303" i="25"/>
  <c r="E303" i="25"/>
  <c r="J302" i="25"/>
  <c r="E302" i="25"/>
  <c r="J301" i="25"/>
  <c r="E301" i="25"/>
  <c r="J300" i="25"/>
  <c r="E300" i="25"/>
  <c r="J299" i="25"/>
  <c r="E299" i="25"/>
  <c r="J298" i="25"/>
  <c r="E298" i="25"/>
  <c r="J297" i="25"/>
  <c r="E297" i="25"/>
  <c r="J296" i="25"/>
  <c r="E296" i="25"/>
  <c r="J295" i="25"/>
  <c r="E295" i="25"/>
  <c r="J294" i="25"/>
  <c r="E294" i="25"/>
  <c r="J293" i="25"/>
  <c r="E293" i="25"/>
  <c r="J292" i="25"/>
  <c r="E292" i="25"/>
  <c r="C290" i="25"/>
  <c r="H282" i="25"/>
  <c r="F282" i="25"/>
  <c r="S16" i="25" s="1"/>
  <c r="B282" i="25"/>
  <c r="H281" i="25"/>
  <c r="F281" i="25"/>
  <c r="J280" i="25"/>
  <c r="J282" i="25" s="1"/>
  <c r="E280" i="25"/>
  <c r="E282" i="25" s="1"/>
  <c r="J279" i="25"/>
  <c r="J281" i="25" s="1"/>
  <c r="E279" i="25"/>
  <c r="E281" i="25" s="1"/>
  <c r="J274" i="25"/>
  <c r="E274" i="25"/>
  <c r="H272" i="25"/>
  <c r="H276" i="25" s="1"/>
  <c r="J271" i="25"/>
  <c r="E271" i="25"/>
  <c r="J270" i="25"/>
  <c r="E270" i="25"/>
  <c r="J269" i="25"/>
  <c r="E269" i="25"/>
  <c r="J268" i="25"/>
  <c r="E268" i="25"/>
  <c r="J267" i="25"/>
  <c r="E267" i="25"/>
  <c r="J266" i="25"/>
  <c r="E266" i="25"/>
  <c r="J265" i="25"/>
  <c r="E265" i="25"/>
  <c r="J264" i="25"/>
  <c r="E264" i="25"/>
  <c r="J263" i="25"/>
  <c r="E263" i="25"/>
  <c r="J262" i="25"/>
  <c r="E262" i="25"/>
  <c r="J261" i="25"/>
  <c r="E261" i="25"/>
  <c r="J260" i="25"/>
  <c r="E260" i="25"/>
  <c r="J259" i="25"/>
  <c r="E259" i="25"/>
  <c r="H249" i="25"/>
  <c r="F249" i="25"/>
  <c r="Y15" i="25" s="1"/>
  <c r="B249" i="25"/>
  <c r="H248" i="25"/>
  <c r="F248" i="25"/>
  <c r="J247" i="25"/>
  <c r="J249" i="25" s="1"/>
  <c r="E247" i="25"/>
  <c r="J246" i="25"/>
  <c r="J248" i="25" s="1"/>
  <c r="E246" i="25"/>
  <c r="E248" i="25" s="1"/>
  <c r="J241" i="25"/>
  <c r="E241" i="25"/>
  <c r="H239" i="25"/>
  <c r="H243" i="25" s="1"/>
  <c r="J238" i="25"/>
  <c r="E238" i="25"/>
  <c r="J237" i="25"/>
  <c r="E237" i="25"/>
  <c r="J236" i="25"/>
  <c r="E236" i="25"/>
  <c r="J235" i="25"/>
  <c r="E235" i="25"/>
  <c r="J234" i="25"/>
  <c r="E234" i="25"/>
  <c r="J233" i="25"/>
  <c r="E233" i="25"/>
  <c r="J232" i="25"/>
  <c r="E232" i="25"/>
  <c r="J231" i="25"/>
  <c r="E231" i="25"/>
  <c r="J230" i="25"/>
  <c r="E230" i="25"/>
  <c r="J229" i="25"/>
  <c r="E229" i="25"/>
  <c r="J228" i="25"/>
  <c r="E228" i="25"/>
  <c r="J227" i="25"/>
  <c r="E227" i="25"/>
  <c r="J226" i="25"/>
  <c r="E226" i="25"/>
  <c r="H216" i="25"/>
  <c r="F216" i="25"/>
  <c r="Y14" i="25" s="1"/>
  <c r="B216" i="25"/>
  <c r="H215" i="25"/>
  <c r="F215" i="25"/>
  <c r="J214" i="25"/>
  <c r="J216" i="25" s="1"/>
  <c r="E214" i="25"/>
  <c r="J213" i="25"/>
  <c r="J215" i="25" s="1"/>
  <c r="E213" i="25"/>
  <c r="E215" i="25" s="1"/>
  <c r="J208" i="25"/>
  <c r="E208" i="25"/>
  <c r="H206" i="25"/>
  <c r="H210" i="25" s="1"/>
  <c r="J205" i="25"/>
  <c r="E205" i="25"/>
  <c r="D205" i="25"/>
  <c r="D238" i="25" s="1"/>
  <c r="D271" i="25" s="1"/>
  <c r="D304" i="25" s="1"/>
  <c r="D337" i="25" s="1"/>
  <c r="D370" i="25" s="1"/>
  <c r="J204" i="25"/>
  <c r="E204" i="25"/>
  <c r="D204" i="25"/>
  <c r="D237" i="25" s="1"/>
  <c r="D270" i="25" s="1"/>
  <c r="D303" i="25" s="1"/>
  <c r="D336" i="25" s="1"/>
  <c r="D369" i="25" s="1"/>
  <c r="J203" i="25"/>
  <c r="E203" i="25"/>
  <c r="J202" i="25"/>
  <c r="E202" i="25"/>
  <c r="J201" i="25"/>
  <c r="E201" i="25"/>
  <c r="J200" i="25"/>
  <c r="E200" i="25"/>
  <c r="J199" i="25"/>
  <c r="E199" i="25"/>
  <c r="J198" i="25"/>
  <c r="E198" i="25"/>
  <c r="J197" i="25"/>
  <c r="E197" i="25"/>
  <c r="J196" i="25"/>
  <c r="E196" i="25"/>
  <c r="J195" i="25"/>
  <c r="E195" i="25"/>
  <c r="J194" i="25"/>
  <c r="E194" i="25"/>
  <c r="J193" i="25"/>
  <c r="E193" i="25"/>
  <c r="H183" i="25"/>
  <c r="F183" i="25"/>
  <c r="Y13" i="25" s="1"/>
  <c r="B183" i="25"/>
  <c r="H182" i="25"/>
  <c r="F182" i="25"/>
  <c r="J181" i="25"/>
  <c r="J183" i="25" s="1"/>
  <c r="E181" i="25"/>
  <c r="E183" i="25" s="1"/>
  <c r="S13" i="25" s="1"/>
  <c r="J180" i="25"/>
  <c r="J182" i="25" s="1"/>
  <c r="E180" i="25"/>
  <c r="E182" i="25" s="1"/>
  <c r="J175" i="25"/>
  <c r="E175" i="25"/>
  <c r="H173" i="25"/>
  <c r="H177" i="25" s="1"/>
  <c r="H176" i="25" s="1"/>
  <c r="J172" i="25"/>
  <c r="E172" i="25"/>
  <c r="J171" i="25"/>
  <c r="E171" i="25"/>
  <c r="J170" i="25"/>
  <c r="E170" i="25"/>
  <c r="J169" i="25"/>
  <c r="E169" i="25"/>
  <c r="J168" i="25"/>
  <c r="E168" i="25"/>
  <c r="J167" i="25"/>
  <c r="E167" i="25"/>
  <c r="J166" i="25"/>
  <c r="E166" i="25"/>
  <c r="J165" i="25"/>
  <c r="E165" i="25"/>
  <c r="J164" i="25"/>
  <c r="E164" i="25"/>
  <c r="J163" i="25"/>
  <c r="E163" i="25"/>
  <c r="J162" i="25"/>
  <c r="E162" i="25"/>
  <c r="J161" i="25"/>
  <c r="E161" i="25"/>
  <c r="J160" i="25"/>
  <c r="E160" i="25"/>
  <c r="H150" i="25"/>
  <c r="F150" i="25"/>
  <c r="Y12" i="25" s="1"/>
  <c r="B150" i="25"/>
  <c r="H149" i="25"/>
  <c r="F149" i="25"/>
  <c r="J148" i="25"/>
  <c r="J150" i="25" s="1"/>
  <c r="E148" i="25"/>
  <c r="E150" i="25" s="1"/>
  <c r="S12" i="25" s="1"/>
  <c r="J147" i="25"/>
  <c r="J149" i="25" s="1"/>
  <c r="E147" i="25"/>
  <c r="E149" i="25" s="1"/>
  <c r="J142" i="25"/>
  <c r="E142" i="25"/>
  <c r="H140" i="25"/>
  <c r="H144" i="25" s="1"/>
  <c r="J139" i="25"/>
  <c r="E139" i="25"/>
  <c r="J138" i="25"/>
  <c r="E138" i="25"/>
  <c r="J137" i="25"/>
  <c r="E137" i="25"/>
  <c r="J136" i="25"/>
  <c r="E136" i="25"/>
  <c r="J135" i="25"/>
  <c r="E135" i="25"/>
  <c r="J134" i="25"/>
  <c r="E134" i="25"/>
  <c r="J133" i="25"/>
  <c r="E133" i="25"/>
  <c r="J132" i="25"/>
  <c r="E132" i="25"/>
  <c r="J131" i="25"/>
  <c r="E131" i="25"/>
  <c r="J130" i="25"/>
  <c r="E130" i="25"/>
  <c r="J129" i="25"/>
  <c r="E129" i="25"/>
  <c r="J128" i="25"/>
  <c r="E128" i="25"/>
  <c r="J127" i="25"/>
  <c r="E127" i="25"/>
  <c r="H117" i="25"/>
  <c r="B117" i="25"/>
  <c r="H116" i="25"/>
  <c r="J115" i="25"/>
  <c r="J114" i="25"/>
  <c r="J109" i="25"/>
  <c r="E109" i="25"/>
  <c r="H107" i="25"/>
  <c r="H111" i="25" s="1"/>
  <c r="J106" i="25"/>
  <c r="E106" i="25"/>
  <c r="D106" i="25"/>
  <c r="D139" i="25" s="1"/>
  <c r="D172" i="25" s="1"/>
  <c r="J105" i="25"/>
  <c r="E105" i="25"/>
  <c r="D105" i="25"/>
  <c r="D138" i="25" s="1"/>
  <c r="D171" i="25" s="1"/>
  <c r="J104" i="25"/>
  <c r="E104" i="25"/>
  <c r="J103" i="25"/>
  <c r="E103" i="25"/>
  <c r="J102" i="25"/>
  <c r="E102" i="25"/>
  <c r="J101" i="25"/>
  <c r="J100" i="25"/>
  <c r="J99" i="25"/>
  <c r="E99" i="25"/>
  <c r="J98" i="25"/>
  <c r="E98" i="25"/>
  <c r="J97" i="25"/>
  <c r="J96" i="25"/>
  <c r="J95" i="25"/>
  <c r="E95" i="25"/>
  <c r="J94" i="25"/>
  <c r="H84" i="25"/>
  <c r="B84" i="25"/>
  <c r="H83" i="25"/>
  <c r="J82" i="25"/>
  <c r="J81" i="25"/>
  <c r="J76" i="25"/>
  <c r="E76" i="25"/>
  <c r="H74" i="25"/>
  <c r="H78" i="25" s="1"/>
  <c r="F74" i="25"/>
  <c r="F78" i="25" s="1"/>
  <c r="F84" i="25" s="1"/>
  <c r="J73" i="25"/>
  <c r="E73" i="25"/>
  <c r="J72" i="25"/>
  <c r="E72" i="25"/>
  <c r="J71" i="25"/>
  <c r="E71" i="25"/>
  <c r="J70" i="25"/>
  <c r="E70" i="25"/>
  <c r="J69" i="25"/>
  <c r="E69" i="25"/>
  <c r="J68" i="25"/>
  <c r="J67" i="25"/>
  <c r="J66" i="25"/>
  <c r="E66" i="25"/>
  <c r="J65" i="25"/>
  <c r="J64" i="25"/>
  <c r="J63" i="25"/>
  <c r="J62" i="25"/>
  <c r="E62" i="25"/>
  <c r="J61" i="25"/>
  <c r="J60" i="25"/>
  <c r="J59" i="25"/>
  <c r="F46" i="25"/>
  <c r="H43" i="25"/>
  <c r="F43" i="25"/>
  <c r="D43" i="25"/>
  <c r="C43" i="25"/>
  <c r="C73" i="25" s="1"/>
  <c r="A43" i="25"/>
  <c r="H42" i="25"/>
  <c r="F42" i="25"/>
  <c r="D42" i="25"/>
  <c r="C42" i="25"/>
  <c r="C105" i="25" s="1"/>
  <c r="A42" i="25"/>
  <c r="H41" i="25"/>
  <c r="F41" i="25"/>
  <c r="C41" i="25"/>
  <c r="C71" i="25" s="1"/>
  <c r="A41" i="25"/>
  <c r="H40" i="25"/>
  <c r="F40" i="25"/>
  <c r="C40" i="25"/>
  <c r="C169" i="25" s="1"/>
  <c r="A40" i="25"/>
  <c r="H39" i="25"/>
  <c r="F39" i="25"/>
  <c r="C39" i="25"/>
  <c r="A39" i="25"/>
  <c r="H38" i="25"/>
  <c r="J38" i="25" s="1"/>
  <c r="C38" i="25"/>
  <c r="A38" i="25"/>
  <c r="H37" i="25"/>
  <c r="C37" i="25"/>
  <c r="C67" i="25" s="1"/>
  <c r="A37" i="25"/>
  <c r="H36" i="25"/>
  <c r="F36" i="25"/>
  <c r="C36" i="25"/>
  <c r="C66" i="25" s="1"/>
  <c r="A36" i="25"/>
  <c r="H35" i="25"/>
  <c r="F35" i="25"/>
  <c r="C35" i="25"/>
  <c r="C362" i="25" s="1"/>
  <c r="A35" i="25"/>
  <c r="H34" i="25"/>
  <c r="C34" i="25"/>
  <c r="A34" i="25"/>
  <c r="H33" i="25"/>
  <c r="C33" i="25"/>
  <c r="C63" i="25" s="1"/>
  <c r="A33" i="25"/>
  <c r="H32" i="25"/>
  <c r="F32" i="25"/>
  <c r="C32" i="25"/>
  <c r="C62" i="25" s="1"/>
  <c r="A32" i="25"/>
  <c r="H31" i="25"/>
  <c r="C31" i="25"/>
  <c r="C94" i="25" s="1"/>
  <c r="A31" i="25"/>
  <c r="H30" i="25"/>
  <c r="C30" i="25"/>
  <c r="C60" i="25" s="1"/>
  <c r="A30" i="25"/>
  <c r="C29" i="25"/>
  <c r="A29" i="25"/>
  <c r="H24" i="25"/>
  <c r="F24" i="25"/>
  <c r="J23" i="25"/>
  <c r="C23" i="25"/>
  <c r="J22" i="25"/>
  <c r="C22" i="25"/>
  <c r="J21" i="25"/>
  <c r="C21" i="25"/>
  <c r="J20" i="25"/>
  <c r="C20" i="25"/>
  <c r="Z19" i="25"/>
  <c r="X19" i="25"/>
  <c r="W19" i="25"/>
  <c r="V19" i="25"/>
  <c r="T19" i="25"/>
  <c r="R19" i="25"/>
  <c r="Q19" i="25"/>
  <c r="P19" i="25"/>
  <c r="O19" i="25"/>
  <c r="J19" i="25"/>
  <c r="C19" i="25"/>
  <c r="Z18" i="25"/>
  <c r="X18" i="25"/>
  <c r="W18" i="25"/>
  <c r="V18" i="25"/>
  <c r="R18" i="25"/>
  <c r="Q18" i="25"/>
  <c r="P18" i="25"/>
  <c r="O18" i="25"/>
  <c r="J18" i="25"/>
  <c r="C18" i="25"/>
  <c r="Z17" i="25"/>
  <c r="X17" i="25"/>
  <c r="W17" i="25"/>
  <c r="V17" i="25"/>
  <c r="R17" i="25"/>
  <c r="Q17" i="25"/>
  <c r="P17" i="25"/>
  <c r="O17" i="25"/>
  <c r="J17" i="25"/>
  <c r="C17" i="25"/>
  <c r="Z16" i="25"/>
  <c r="X16" i="25"/>
  <c r="W16" i="25"/>
  <c r="V16" i="25"/>
  <c r="T16" i="25"/>
  <c r="R16" i="25"/>
  <c r="Q16" i="25"/>
  <c r="P16" i="25"/>
  <c r="O16" i="25"/>
  <c r="J16" i="25"/>
  <c r="C16" i="25"/>
  <c r="Z15" i="25"/>
  <c r="X15" i="25"/>
  <c r="W15" i="25"/>
  <c r="V15" i="25"/>
  <c r="Q15" i="25"/>
  <c r="P15" i="25"/>
  <c r="O15" i="25"/>
  <c r="J15" i="25"/>
  <c r="C15" i="25"/>
  <c r="Z14" i="25"/>
  <c r="X14" i="25"/>
  <c r="W14" i="25"/>
  <c r="V14" i="25"/>
  <c r="R14" i="25"/>
  <c r="Q14" i="25"/>
  <c r="P14" i="25"/>
  <c r="O14" i="25"/>
  <c r="J14" i="25"/>
  <c r="C14" i="25"/>
  <c r="Z13" i="25"/>
  <c r="X13" i="25"/>
  <c r="W13" i="25"/>
  <c r="V13" i="25"/>
  <c r="T13" i="25"/>
  <c r="R13" i="25"/>
  <c r="Q13" i="25"/>
  <c r="P13" i="25"/>
  <c r="O13" i="25"/>
  <c r="J13" i="25"/>
  <c r="C13" i="25"/>
  <c r="Z12" i="25"/>
  <c r="X12" i="25"/>
  <c r="W12" i="25"/>
  <c r="V12" i="25"/>
  <c r="T12" i="25"/>
  <c r="R12" i="25"/>
  <c r="Q12" i="25"/>
  <c r="P12" i="25"/>
  <c r="O12" i="25"/>
  <c r="J12" i="25"/>
  <c r="C12" i="25"/>
  <c r="J11" i="25"/>
  <c r="C11" i="25"/>
  <c r="J10" i="25"/>
  <c r="Q8" i="25"/>
  <c r="F8" i="25"/>
  <c r="E8" i="25"/>
  <c r="E223" i="25" s="1"/>
  <c r="J6" i="25"/>
  <c r="H381" i="24"/>
  <c r="F381" i="24"/>
  <c r="Y19" i="24" s="1"/>
  <c r="B381" i="24"/>
  <c r="H380" i="24"/>
  <c r="F380" i="24"/>
  <c r="J379" i="24"/>
  <c r="J381" i="24" s="1"/>
  <c r="E379" i="24"/>
  <c r="E381" i="24" s="1"/>
  <c r="S19" i="24" s="1"/>
  <c r="J378" i="24"/>
  <c r="J380" i="24" s="1"/>
  <c r="E378" i="24"/>
  <c r="E380" i="24" s="1"/>
  <c r="J373" i="24"/>
  <c r="E373" i="24"/>
  <c r="H371" i="24"/>
  <c r="H375" i="24" s="1"/>
  <c r="J370" i="24"/>
  <c r="E370" i="24"/>
  <c r="J369" i="24"/>
  <c r="E369" i="24"/>
  <c r="J368" i="24"/>
  <c r="E368" i="24"/>
  <c r="J367" i="24"/>
  <c r="E367" i="24"/>
  <c r="J366" i="24"/>
  <c r="E366" i="24"/>
  <c r="J365" i="24"/>
  <c r="E365" i="24"/>
  <c r="J364" i="24"/>
  <c r="E364" i="24"/>
  <c r="J363" i="24"/>
  <c r="E363" i="24"/>
  <c r="J362" i="24"/>
  <c r="E362" i="24"/>
  <c r="J361" i="24"/>
  <c r="E361" i="24"/>
  <c r="J360" i="24"/>
  <c r="E360" i="24"/>
  <c r="J359" i="24"/>
  <c r="E359" i="24"/>
  <c r="J358" i="24"/>
  <c r="E358" i="24"/>
  <c r="H348" i="24"/>
  <c r="F348" i="24"/>
  <c r="Y18" i="24" s="1"/>
  <c r="B348" i="24"/>
  <c r="H347" i="24"/>
  <c r="F347" i="24"/>
  <c r="J346" i="24"/>
  <c r="J348" i="24" s="1"/>
  <c r="E346" i="24"/>
  <c r="E348" i="24" s="1"/>
  <c r="S18" i="24" s="1"/>
  <c r="J345" i="24"/>
  <c r="J347" i="24" s="1"/>
  <c r="E345" i="24"/>
  <c r="E347" i="24" s="1"/>
  <c r="J340" i="24"/>
  <c r="E340" i="24"/>
  <c r="H338" i="24"/>
  <c r="H342" i="24" s="1"/>
  <c r="H341" i="24" s="1"/>
  <c r="J337" i="24"/>
  <c r="E337" i="24"/>
  <c r="J336" i="24"/>
  <c r="E336" i="24"/>
  <c r="J335" i="24"/>
  <c r="E335" i="24"/>
  <c r="J334" i="24"/>
  <c r="E334" i="24"/>
  <c r="J333" i="24"/>
  <c r="E333" i="24"/>
  <c r="J332" i="24"/>
  <c r="E332" i="24"/>
  <c r="J331" i="24"/>
  <c r="E331" i="24"/>
  <c r="J330" i="24"/>
  <c r="E330" i="24"/>
  <c r="J329" i="24"/>
  <c r="E329" i="24"/>
  <c r="J328" i="24"/>
  <c r="E328" i="24"/>
  <c r="J326" i="24"/>
  <c r="E326" i="24"/>
  <c r="J325" i="24"/>
  <c r="E325" i="24"/>
  <c r="H315" i="24"/>
  <c r="F315" i="24"/>
  <c r="Y17" i="24" s="1"/>
  <c r="B315" i="24"/>
  <c r="H314" i="24"/>
  <c r="F314" i="24"/>
  <c r="J313" i="24"/>
  <c r="J315" i="24" s="1"/>
  <c r="E313" i="24"/>
  <c r="J312" i="24"/>
  <c r="J314" i="24" s="1"/>
  <c r="E312" i="24"/>
  <c r="E314" i="24" s="1"/>
  <c r="J307" i="24"/>
  <c r="E307" i="24"/>
  <c r="H305" i="24"/>
  <c r="H309" i="24" s="1"/>
  <c r="J304" i="24"/>
  <c r="E304" i="24"/>
  <c r="J303" i="24"/>
  <c r="E303" i="24"/>
  <c r="J302" i="24"/>
  <c r="E302" i="24"/>
  <c r="J301" i="24"/>
  <c r="E301" i="24"/>
  <c r="J300" i="24"/>
  <c r="E300" i="24"/>
  <c r="J299" i="24"/>
  <c r="E299" i="24"/>
  <c r="J298" i="24"/>
  <c r="E298" i="24"/>
  <c r="J297" i="24"/>
  <c r="E297" i="24"/>
  <c r="J296" i="24"/>
  <c r="E296" i="24"/>
  <c r="J295" i="24"/>
  <c r="E295" i="24"/>
  <c r="J294" i="24"/>
  <c r="E294" i="24"/>
  <c r="J293" i="24"/>
  <c r="E293" i="24"/>
  <c r="J292" i="24"/>
  <c r="E292" i="24"/>
  <c r="H282" i="24"/>
  <c r="F282" i="24"/>
  <c r="S16" i="24" s="1"/>
  <c r="B282" i="24"/>
  <c r="H281" i="24"/>
  <c r="F281" i="24"/>
  <c r="J280" i="24"/>
  <c r="J282" i="24" s="1"/>
  <c r="E280" i="24"/>
  <c r="E282" i="24" s="1"/>
  <c r="J279" i="24"/>
  <c r="J281" i="24" s="1"/>
  <c r="E279" i="24"/>
  <c r="E281" i="24" s="1"/>
  <c r="J274" i="24"/>
  <c r="E274" i="24"/>
  <c r="H272" i="24"/>
  <c r="H276" i="24" s="1"/>
  <c r="J271" i="24"/>
  <c r="E271" i="24"/>
  <c r="J270" i="24"/>
  <c r="E270" i="24"/>
  <c r="J269" i="24"/>
  <c r="E269" i="24"/>
  <c r="J268" i="24"/>
  <c r="E268" i="24"/>
  <c r="J267" i="24"/>
  <c r="E267" i="24"/>
  <c r="J266" i="24"/>
  <c r="E266" i="24"/>
  <c r="J265" i="24"/>
  <c r="E265" i="24"/>
  <c r="J264" i="24"/>
  <c r="E264" i="24"/>
  <c r="J263" i="24"/>
  <c r="E263" i="24"/>
  <c r="J262" i="24"/>
  <c r="E262" i="24"/>
  <c r="J261" i="24"/>
  <c r="E261" i="24"/>
  <c r="J260" i="24"/>
  <c r="E260" i="24"/>
  <c r="J259" i="24"/>
  <c r="E259" i="24"/>
  <c r="H249" i="24"/>
  <c r="F249" i="24"/>
  <c r="Y15" i="24" s="1"/>
  <c r="B249" i="24"/>
  <c r="H248" i="24"/>
  <c r="F248" i="24"/>
  <c r="J247" i="24"/>
  <c r="J249" i="24" s="1"/>
  <c r="E247" i="24"/>
  <c r="E249" i="24" s="1"/>
  <c r="S15" i="24" s="1"/>
  <c r="J246" i="24"/>
  <c r="J248" i="24" s="1"/>
  <c r="E246" i="24"/>
  <c r="E248" i="24" s="1"/>
  <c r="J241" i="24"/>
  <c r="E241" i="24"/>
  <c r="H239" i="24"/>
  <c r="H243" i="24" s="1"/>
  <c r="H242" i="24" s="1"/>
  <c r="J238" i="24"/>
  <c r="E238" i="24"/>
  <c r="J237" i="24"/>
  <c r="E237" i="24"/>
  <c r="J236" i="24"/>
  <c r="E236" i="24"/>
  <c r="J235" i="24"/>
  <c r="E235" i="24"/>
  <c r="J234" i="24"/>
  <c r="E234" i="24"/>
  <c r="J233" i="24"/>
  <c r="E233" i="24"/>
  <c r="J232" i="24"/>
  <c r="E232" i="24"/>
  <c r="J231" i="24"/>
  <c r="E231" i="24"/>
  <c r="J230" i="24"/>
  <c r="E230" i="24"/>
  <c r="J229" i="24"/>
  <c r="E229" i="24"/>
  <c r="J228" i="24"/>
  <c r="E228" i="24"/>
  <c r="J227" i="24"/>
  <c r="E227" i="24"/>
  <c r="J226" i="24"/>
  <c r="E226" i="24"/>
  <c r="H216" i="24"/>
  <c r="F216" i="24"/>
  <c r="Y14" i="24" s="1"/>
  <c r="B216" i="24"/>
  <c r="H215" i="24"/>
  <c r="F215" i="24"/>
  <c r="J214" i="24"/>
  <c r="J216" i="24" s="1"/>
  <c r="E214" i="24"/>
  <c r="J213" i="24"/>
  <c r="J215" i="24" s="1"/>
  <c r="E213" i="24"/>
  <c r="E215" i="24" s="1"/>
  <c r="J208" i="24"/>
  <c r="E208" i="24"/>
  <c r="H206" i="24"/>
  <c r="H210" i="24" s="1"/>
  <c r="H207" i="24" s="1"/>
  <c r="J205" i="24"/>
  <c r="E205" i="24"/>
  <c r="D205" i="24"/>
  <c r="D238" i="24" s="1"/>
  <c r="D271" i="24" s="1"/>
  <c r="D304" i="24" s="1"/>
  <c r="D337" i="24" s="1"/>
  <c r="D370" i="24" s="1"/>
  <c r="J204" i="24"/>
  <c r="E204" i="24"/>
  <c r="D204" i="24"/>
  <c r="D237" i="24" s="1"/>
  <c r="D270" i="24" s="1"/>
  <c r="D303" i="24" s="1"/>
  <c r="D336" i="24" s="1"/>
  <c r="D369" i="24" s="1"/>
  <c r="J203" i="24"/>
  <c r="E203" i="24"/>
  <c r="J202" i="24"/>
  <c r="E202" i="24"/>
  <c r="J201" i="24"/>
  <c r="E201" i="24"/>
  <c r="J200" i="24"/>
  <c r="E200" i="24"/>
  <c r="J199" i="24"/>
  <c r="E199" i="24"/>
  <c r="J198" i="24"/>
  <c r="E198" i="24"/>
  <c r="J197" i="24"/>
  <c r="E197" i="24"/>
  <c r="J196" i="24"/>
  <c r="E196" i="24"/>
  <c r="J195" i="24"/>
  <c r="E195" i="24"/>
  <c r="J194" i="24"/>
  <c r="E194" i="24"/>
  <c r="J193" i="24"/>
  <c r="E193" i="24"/>
  <c r="H183" i="24"/>
  <c r="F183" i="24"/>
  <c r="Y13" i="24" s="1"/>
  <c r="B183" i="24"/>
  <c r="H182" i="24"/>
  <c r="F182" i="24"/>
  <c r="J181" i="24"/>
  <c r="J183" i="24" s="1"/>
  <c r="E181" i="24"/>
  <c r="J180" i="24"/>
  <c r="J182" i="24" s="1"/>
  <c r="E180" i="24"/>
  <c r="E182" i="24" s="1"/>
  <c r="J175" i="24"/>
  <c r="E175" i="24"/>
  <c r="H173" i="24"/>
  <c r="H177" i="24" s="1"/>
  <c r="J172" i="24"/>
  <c r="E172" i="24"/>
  <c r="J171" i="24"/>
  <c r="E171" i="24"/>
  <c r="J170" i="24"/>
  <c r="E170" i="24"/>
  <c r="J169" i="24"/>
  <c r="E169" i="24"/>
  <c r="J168" i="24"/>
  <c r="E168" i="24"/>
  <c r="J167" i="24"/>
  <c r="E167" i="24"/>
  <c r="J166" i="24"/>
  <c r="E166" i="24"/>
  <c r="J165" i="24"/>
  <c r="E165" i="24"/>
  <c r="J164" i="24"/>
  <c r="E164" i="24"/>
  <c r="J163" i="24"/>
  <c r="E163" i="24"/>
  <c r="J162" i="24"/>
  <c r="E162" i="24"/>
  <c r="J161" i="24"/>
  <c r="E161" i="24"/>
  <c r="J160" i="24"/>
  <c r="E160" i="24"/>
  <c r="H150" i="24"/>
  <c r="F150" i="24"/>
  <c r="Y12" i="24" s="1"/>
  <c r="B150" i="24"/>
  <c r="H149" i="24"/>
  <c r="F149" i="24"/>
  <c r="J148" i="24"/>
  <c r="J150" i="24" s="1"/>
  <c r="E148" i="24"/>
  <c r="E150" i="24" s="1"/>
  <c r="S12" i="24" s="1"/>
  <c r="J147" i="24"/>
  <c r="J149" i="24" s="1"/>
  <c r="E147" i="24"/>
  <c r="E149" i="24" s="1"/>
  <c r="J142" i="24"/>
  <c r="E142" i="24"/>
  <c r="H140" i="24"/>
  <c r="H144" i="24" s="1"/>
  <c r="H141" i="24" s="1"/>
  <c r="J139" i="24"/>
  <c r="E139" i="24"/>
  <c r="J138" i="24"/>
  <c r="E138" i="24"/>
  <c r="J137" i="24"/>
  <c r="E137" i="24"/>
  <c r="J136" i="24"/>
  <c r="E136" i="24"/>
  <c r="J135" i="24"/>
  <c r="E135" i="24"/>
  <c r="J134" i="24"/>
  <c r="E134" i="24"/>
  <c r="J133" i="24"/>
  <c r="E133" i="24"/>
  <c r="J132" i="24"/>
  <c r="E132" i="24"/>
  <c r="J131" i="24"/>
  <c r="E131" i="24"/>
  <c r="J130" i="24"/>
  <c r="E130" i="24"/>
  <c r="J129" i="24"/>
  <c r="E129" i="24"/>
  <c r="J128" i="24"/>
  <c r="E128" i="24"/>
  <c r="J127" i="24"/>
  <c r="E127" i="24"/>
  <c r="H117" i="24"/>
  <c r="F117" i="24"/>
  <c r="Y11" i="24" s="1"/>
  <c r="B117" i="24"/>
  <c r="H116" i="24"/>
  <c r="F116" i="24"/>
  <c r="J115" i="24"/>
  <c r="J117" i="24" s="1"/>
  <c r="E115" i="24"/>
  <c r="E117" i="24" s="1"/>
  <c r="S11" i="24" s="1"/>
  <c r="J114" i="24"/>
  <c r="J116" i="24" s="1"/>
  <c r="E114" i="24"/>
  <c r="E116" i="24" s="1"/>
  <c r="J109" i="24"/>
  <c r="E109" i="24"/>
  <c r="H107" i="24"/>
  <c r="H111" i="24" s="1"/>
  <c r="J106" i="24"/>
  <c r="E106" i="24"/>
  <c r="D106" i="24"/>
  <c r="D139" i="24" s="1"/>
  <c r="D172" i="24" s="1"/>
  <c r="J105" i="24"/>
  <c r="E105" i="24"/>
  <c r="D105" i="24"/>
  <c r="D138" i="24" s="1"/>
  <c r="D171" i="24" s="1"/>
  <c r="J104" i="24"/>
  <c r="E104" i="24"/>
  <c r="J103" i="24"/>
  <c r="E103" i="24"/>
  <c r="J102" i="24"/>
  <c r="E102" i="24"/>
  <c r="J101" i="24"/>
  <c r="E101" i="24"/>
  <c r="J100" i="24"/>
  <c r="E100" i="24"/>
  <c r="J99" i="24"/>
  <c r="E99" i="24"/>
  <c r="J98" i="24"/>
  <c r="E98" i="24"/>
  <c r="J97" i="24"/>
  <c r="E97" i="24"/>
  <c r="J96" i="24"/>
  <c r="E96" i="24"/>
  <c r="J95" i="24"/>
  <c r="E95" i="24"/>
  <c r="J94" i="24"/>
  <c r="E94" i="24"/>
  <c r="H84" i="24"/>
  <c r="B84" i="24"/>
  <c r="H83" i="24"/>
  <c r="J82" i="24"/>
  <c r="J81" i="24"/>
  <c r="J76" i="24"/>
  <c r="H74" i="24"/>
  <c r="H78" i="24" s="1"/>
  <c r="H75" i="24" s="1"/>
  <c r="F74" i="24"/>
  <c r="F78" i="24" s="1"/>
  <c r="F75" i="24" s="1"/>
  <c r="J73" i="24"/>
  <c r="E73" i="24"/>
  <c r="J72" i="24"/>
  <c r="E72" i="24"/>
  <c r="J71" i="24"/>
  <c r="E71" i="24"/>
  <c r="J70" i="24"/>
  <c r="E70" i="24"/>
  <c r="J69" i="24"/>
  <c r="E69" i="24"/>
  <c r="J68" i="24"/>
  <c r="J67" i="24"/>
  <c r="J66" i="24"/>
  <c r="E66" i="24"/>
  <c r="J65" i="24"/>
  <c r="E65" i="24"/>
  <c r="J64" i="24"/>
  <c r="J63" i="24"/>
  <c r="J62" i="24"/>
  <c r="E62" i="24"/>
  <c r="J61" i="24"/>
  <c r="J60" i="24"/>
  <c r="J59" i="24"/>
  <c r="H46" i="24"/>
  <c r="H43" i="24"/>
  <c r="F43" i="24"/>
  <c r="D43" i="24"/>
  <c r="C43" i="24"/>
  <c r="A43" i="24"/>
  <c r="H42" i="24"/>
  <c r="F42" i="24"/>
  <c r="D42" i="24"/>
  <c r="C42" i="24"/>
  <c r="C303" i="24" s="1"/>
  <c r="A42" i="24"/>
  <c r="H41" i="24"/>
  <c r="F41" i="24"/>
  <c r="C41" i="24"/>
  <c r="A41" i="24"/>
  <c r="H40" i="24"/>
  <c r="F40" i="24"/>
  <c r="C40" i="24"/>
  <c r="A40" i="24"/>
  <c r="H39" i="24"/>
  <c r="F39" i="24"/>
  <c r="C39" i="24"/>
  <c r="C102" i="24" s="1"/>
  <c r="A39" i="24"/>
  <c r="H38" i="24"/>
  <c r="F38" i="24"/>
  <c r="C38" i="24"/>
  <c r="C200" i="24" s="1"/>
  <c r="A38" i="24"/>
  <c r="H37" i="24"/>
  <c r="C37" i="24"/>
  <c r="A37" i="24"/>
  <c r="H36" i="24"/>
  <c r="F36" i="24"/>
  <c r="C36" i="24"/>
  <c r="C297" i="24" s="1"/>
  <c r="A36" i="24"/>
  <c r="H35" i="24"/>
  <c r="F35" i="24"/>
  <c r="C35" i="24"/>
  <c r="C164" i="24" s="1"/>
  <c r="A35" i="24"/>
  <c r="H34" i="24"/>
  <c r="C34" i="24"/>
  <c r="A34" i="24"/>
  <c r="H33" i="24"/>
  <c r="C33" i="24"/>
  <c r="C195" i="24" s="1"/>
  <c r="A33" i="24"/>
  <c r="H32" i="24"/>
  <c r="F32" i="24"/>
  <c r="C32" i="24"/>
  <c r="A32" i="24"/>
  <c r="H31" i="24"/>
  <c r="C31" i="24"/>
  <c r="A31" i="24"/>
  <c r="H30" i="24"/>
  <c r="C30" i="24"/>
  <c r="C192" i="24" s="1"/>
  <c r="A30" i="24"/>
  <c r="H29" i="24"/>
  <c r="C29" i="24"/>
  <c r="A29" i="24"/>
  <c r="H24" i="24"/>
  <c r="F24" i="24"/>
  <c r="J23" i="24"/>
  <c r="C23" i="24"/>
  <c r="J22" i="24"/>
  <c r="C22" i="24"/>
  <c r="J21" i="24"/>
  <c r="C21" i="24"/>
  <c r="J20" i="24"/>
  <c r="C20" i="24"/>
  <c r="X19" i="24"/>
  <c r="W19" i="24"/>
  <c r="V19" i="24"/>
  <c r="T19" i="24"/>
  <c r="R19" i="24"/>
  <c r="Q19" i="24"/>
  <c r="P19" i="24"/>
  <c r="O19" i="24"/>
  <c r="J19" i="24"/>
  <c r="C19" i="24"/>
  <c r="Z18" i="24"/>
  <c r="X18" i="24"/>
  <c r="W18" i="24"/>
  <c r="V18" i="24"/>
  <c r="T18" i="24"/>
  <c r="Q18" i="24"/>
  <c r="P18" i="24"/>
  <c r="O18" i="24"/>
  <c r="J18" i="24"/>
  <c r="C18" i="24"/>
  <c r="Z17" i="24"/>
  <c r="X17" i="24"/>
  <c r="W17" i="24"/>
  <c r="V17" i="24"/>
  <c r="R17" i="24"/>
  <c r="Q17" i="24"/>
  <c r="P17" i="24"/>
  <c r="O17" i="24"/>
  <c r="J17" i="24"/>
  <c r="C17" i="24"/>
  <c r="Z16" i="24"/>
  <c r="X16" i="24"/>
  <c r="W16" i="24"/>
  <c r="V16" i="24"/>
  <c r="T16" i="24"/>
  <c r="R16" i="24"/>
  <c r="Q16" i="24"/>
  <c r="P16" i="24"/>
  <c r="O16" i="24"/>
  <c r="J16" i="24"/>
  <c r="C16" i="24"/>
  <c r="Z15" i="24"/>
  <c r="X15" i="24"/>
  <c r="W15" i="24"/>
  <c r="V15" i="24"/>
  <c r="T15" i="24"/>
  <c r="R15" i="24"/>
  <c r="Q15" i="24"/>
  <c r="P15" i="24"/>
  <c r="O15" i="24"/>
  <c r="J15" i="24"/>
  <c r="C15" i="24"/>
  <c r="Z14" i="24"/>
  <c r="X14" i="24"/>
  <c r="W14" i="24"/>
  <c r="V14" i="24"/>
  <c r="Q14" i="24"/>
  <c r="P14" i="24"/>
  <c r="O14" i="24"/>
  <c r="J14" i="24"/>
  <c r="C14" i="24"/>
  <c r="Z13" i="24"/>
  <c r="X13" i="24"/>
  <c r="W13" i="24"/>
  <c r="V13" i="24"/>
  <c r="Q13" i="24"/>
  <c r="P13" i="24"/>
  <c r="O13" i="24"/>
  <c r="J13" i="24"/>
  <c r="C13" i="24"/>
  <c r="Z12" i="24"/>
  <c r="X12" i="24"/>
  <c r="W12" i="24"/>
  <c r="V12" i="24"/>
  <c r="T12" i="24"/>
  <c r="R12" i="24"/>
  <c r="Q12" i="24"/>
  <c r="P12" i="24"/>
  <c r="O12" i="24"/>
  <c r="J12" i="24"/>
  <c r="C12" i="24"/>
  <c r="Z11" i="24"/>
  <c r="X11" i="24"/>
  <c r="W11" i="24"/>
  <c r="V11" i="24"/>
  <c r="T11" i="24"/>
  <c r="Q11" i="24"/>
  <c r="P11" i="24"/>
  <c r="O11" i="24"/>
  <c r="J11" i="24"/>
  <c r="C11" i="24"/>
  <c r="J10" i="24"/>
  <c r="Q8" i="24"/>
  <c r="F8" i="24"/>
  <c r="F58" i="24" s="1"/>
  <c r="E8" i="24"/>
  <c r="J6" i="24"/>
  <c r="D188" i="24" s="1"/>
  <c r="H381" i="23"/>
  <c r="F381" i="23"/>
  <c r="Y19" i="23" s="1"/>
  <c r="B381" i="23"/>
  <c r="H380" i="23"/>
  <c r="F380" i="23"/>
  <c r="J379" i="23"/>
  <c r="E379" i="23"/>
  <c r="E381" i="23" s="1"/>
  <c r="S19" i="23" s="1"/>
  <c r="J378" i="23"/>
  <c r="J380" i="23" s="1"/>
  <c r="E378" i="23"/>
  <c r="E380" i="23" s="1"/>
  <c r="J373" i="23"/>
  <c r="E373" i="23"/>
  <c r="H371" i="23"/>
  <c r="H375" i="23" s="1"/>
  <c r="J370" i="23"/>
  <c r="E370" i="23"/>
  <c r="J369" i="23"/>
  <c r="E369" i="23"/>
  <c r="J368" i="23"/>
  <c r="E368" i="23"/>
  <c r="J367" i="23"/>
  <c r="E367" i="23"/>
  <c r="J366" i="23"/>
  <c r="E366" i="23"/>
  <c r="J365" i="23"/>
  <c r="E365" i="23"/>
  <c r="J364" i="23"/>
  <c r="E364" i="23"/>
  <c r="J363" i="23"/>
  <c r="E363" i="23"/>
  <c r="J362" i="23"/>
  <c r="E362" i="23"/>
  <c r="J361" i="23"/>
  <c r="E361" i="23"/>
  <c r="J360" i="23"/>
  <c r="E360" i="23"/>
  <c r="J359" i="23"/>
  <c r="E359" i="23"/>
  <c r="J358" i="23"/>
  <c r="E358" i="23"/>
  <c r="H348" i="23"/>
  <c r="F348" i="23"/>
  <c r="Y18" i="23" s="1"/>
  <c r="B348" i="23"/>
  <c r="H347" i="23"/>
  <c r="F347" i="23"/>
  <c r="J346" i="23"/>
  <c r="J348" i="23" s="1"/>
  <c r="E346" i="23"/>
  <c r="E348" i="23" s="1"/>
  <c r="S18" i="23" s="1"/>
  <c r="J345" i="23"/>
  <c r="J347" i="23" s="1"/>
  <c r="E345" i="23"/>
  <c r="E347" i="23" s="1"/>
  <c r="J340" i="23"/>
  <c r="E340" i="23"/>
  <c r="H338" i="23"/>
  <c r="H342" i="23" s="1"/>
  <c r="H341" i="23" s="1"/>
  <c r="J337" i="23"/>
  <c r="E337" i="23"/>
  <c r="J336" i="23"/>
  <c r="E336" i="23"/>
  <c r="J335" i="23"/>
  <c r="E335" i="23"/>
  <c r="J334" i="23"/>
  <c r="E334" i="23"/>
  <c r="J333" i="23"/>
  <c r="E333" i="23"/>
  <c r="J332" i="23"/>
  <c r="E332" i="23"/>
  <c r="J331" i="23"/>
  <c r="E331" i="23"/>
  <c r="J330" i="23"/>
  <c r="E330" i="23"/>
  <c r="J329" i="23"/>
  <c r="E329" i="23"/>
  <c r="J328" i="23"/>
  <c r="E328" i="23"/>
  <c r="J327" i="23"/>
  <c r="E327" i="23"/>
  <c r="J326" i="23"/>
  <c r="E326" i="23"/>
  <c r="J325" i="23"/>
  <c r="E325" i="23"/>
  <c r="H315" i="23"/>
  <c r="F315" i="23"/>
  <c r="Y17" i="23" s="1"/>
  <c r="B315" i="23"/>
  <c r="H314" i="23"/>
  <c r="F314" i="23"/>
  <c r="J313" i="23"/>
  <c r="J315" i="23" s="1"/>
  <c r="E313" i="23"/>
  <c r="E315" i="23" s="1"/>
  <c r="S17" i="23" s="1"/>
  <c r="J312" i="23"/>
  <c r="J314" i="23" s="1"/>
  <c r="E312" i="23"/>
  <c r="E314" i="23" s="1"/>
  <c r="J307" i="23"/>
  <c r="E307" i="23"/>
  <c r="H305" i="23"/>
  <c r="H309" i="23" s="1"/>
  <c r="J304" i="23"/>
  <c r="E304" i="23"/>
  <c r="J303" i="23"/>
  <c r="E303" i="23"/>
  <c r="J302" i="23"/>
  <c r="E302" i="23"/>
  <c r="J301" i="23"/>
  <c r="E301" i="23"/>
  <c r="J300" i="23"/>
  <c r="E300" i="23"/>
  <c r="J299" i="23"/>
  <c r="E299" i="23"/>
  <c r="J298" i="23"/>
  <c r="E298" i="23"/>
  <c r="J297" i="23"/>
  <c r="E297" i="23"/>
  <c r="J296" i="23"/>
  <c r="E296" i="23"/>
  <c r="J295" i="23"/>
  <c r="E295" i="23"/>
  <c r="J294" i="23"/>
  <c r="E294" i="23"/>
  <c r="J293" i="23"/>
  <c r="E293" i="23"/>
  <c r="J292" i="23"/>
  <c r="E292" i="23"/>
  <c r="H282" i="23"/>
  <c r="F282" i="23"/>
  <c r="Y16" i="23" s="1"/>
  <c r="B282" i="23"/>
  <c r="H281" i="23"/>
  <c r="F281" i="23"/>
  <c r="J280" i="23"/>
  <c r="J282" i="23" s="1"/>
  <c r="E280" i="23"/>
  <c r="E282" i="23" s="1"/>
  <c r="J279" i="23"/>
  <c r="J281" i="23" s="1"/>
  <c r="E279" i="23"/>
  <c r="E281" i="23" s="1"/>
  <c r="J274" i="23"/>
  <c r="E274" i="23"/>
  <c r="H272" i="23"/>
  <c r="H276" i="23" s="1"/>
  <c r="H273" i="23" s="1"/>
  <c r="J271" i="23"/>
  <c r="E271" i="23"/>
  <c r="J270" i="23"/>
  <c r="E270" i="23"/>
  <c r="J269" i="23"/>
  <c r="E269" i="23"/>
  <c r="J268" i="23"/>
  <c r="E268" i="23"/>
  <c r="J267" i="23"/>
  <c r="E267" i="23"/>
  <c r="J266" i="23"/>
  <c r="E266" i="23"/>
  <c r="J265" i="23"/>
  <c r="E265" i="23"/>
  <c r="J264" i="23"/>
  <c r="E264" i="23"/>
  <c r="J263" i="23"/>
  <c r="E263" i="23"/>
  <c r="J262" i="23"/>
  <c r="E262" i="23"/>
  <c r="J261" i="23"/>
  <c r="E261" i="23"/>
  <c r="J260" i="23"/>
  <c r="E260" i="23"/>
  <c r="J259" i="23"/>
  <c r="E259" i="23"/>
  <c r="H249" i="23"/>
  <c r="F249" i="23"/>
  <c r="Y15" i="23" s="1"/>
  <c r="B249" i="23"/>
  <c r="H248" i="23"/>
  <c r="F248" i="23"/>
  <c r="J247" i="23"/>
  <c r="J249" i="23" s="1"/>
  <c r="E247" i="23"/>
  <c r="E249" i="23" s="1"/>
  <c r="S15" i="23" s="1"/>
  <c r="J246" i="23"/>
  <c r="J248" i="23" s="1"/>
  <c r="E246" i="23"/>
  <c r="E248" i="23" s="1"/>
  <c r="J241" i="23"/>
  <c r="E241" i="23"/>
  <c r="H239" i="23"/>
  <c r="H243" i="23" s="1"/>
  <c r="H242" i="23" s="1"/>
  <c r="J238" i="23"/>
  <c r="E238" i="23"/>
  <c r="J237" i="23"/>
  <c r="E237" i="23"/>
  <c r="J236" i="23"/>
  <c r="E236" i="23"/>
  <c r="J235" i="23"/>
  <c r="E235" i="23"/>
  <c r="J234" i="23"/>
  <c r="E234" i="23"/>
  <c r="J233" i="23"/>
  <c r="E233" i="23"/>
  <c r="J232" i="23"/>
  <c r="E232" i="23"/>
  <c r="J231" i="23"/>
  <c r="E231" i="23"/>
  <c r="J230" i="23"/>
  <c r="E230" i="23"/>
  <c r="J229" i="23"/>
  <c r="E229" i="23"/>
  <c r="J228" i="23"/>
  <c r="E228" i="23"/>
  <c r="J227" i="23"/>
  <c r="E227" i="23"/>
  <c r="J226" i="23"/>
  <c r="E226" i="23"/>
  <c r="H216" i="23"/>
  <c r="F216" i="23"/>
  <c r="Y14" i="23" s="1"/>
  <c r="B216" i="23"/>
  <c r="H215" i="23"/>
  <c r="F215" i="23"/>
  <c r="J214" i="23"/>
  <c r="J216" i="23" s="1"/>
  <c r="E214" i="23"/>
  <c r="E216" i="23" s="1"/>
  <c r="S14" i="23" s="1"/>
  <c r="J213" i="23"/>
  <c r="J215" i="23" s="1"/>
  <c r="E213" i="23"/>
  <c r="E215" i="23" s="1"/>
  <c r="J208" i="23"/>
  <c r="E208" i="23"/>
  <c r="H206" i="23"/>
  <c r="H210" i="23" s="1"/>
  <c r="J205" i="23"/>
  <c r="E205" i="23"/>
  <c r="D205" i="23"/>
  <c r="D238" i="23" s="1"/>
  <c r="D271" i="23" s="1"/>
  <c r="D304" i="23" s="1"/>
  <c r="D337" i="23" s="1"/>
  <c r="D370" i="23" s="1"/>
  <c r="J204" i="23"/>
  <c r="E204" i="23"/>
  <c r="D204" i="23"/>
  <c r="D237" i="23" s="1"/>
  <c r="D270" i="23" s="1"/>
  <c r="D303" i="23" s="1"/>
  <c r="D336" i="23" s="1"/>
  <c r="D369" i="23" s="1"/>
  <c r="J203" i="23"/>
  <c r="E203" i="23"/>
  <c r="J202" i="23"/>
  <c r="E202" i="23"/>
  <c r="J201" i="23"/>
  <c r="E201" i="23"/>
  <c r="J200" i="23"/>
  <c r="E200" i="23"/>
  <c r="J199" i="23"/>
  <c r="E199" i="23"/>
  <c r="J198" i="23"/>
  <c r="E198" i="23"/>
  <c r="J197" i="23"/>
  <c r="E197" i="23"/>
  <c r="J196" i="23"/>
  <c r="E196" i="23"/>
  <c r="J195" i="23"/>
  <c r="E195" i="23"/>
  <c r="J194" i="23"/>
  <c r="E194" i="23"/>
  <c r="J193" i="23"/>
  <c r="E193" i="23"/>
  <c r="H183" i="23"/>
  <c r="F183" i="23"/>
  <c r="Y13" i="23" s="1"/>
  <c r="B183" i="23"/>
  <c r="H182" i="23"/>
  <c r="F182" i="23"/>
  <c r="J181" i="23"/>
  <c r="J183" i="23" s="1"/>
  <c r="E181" i="23"/>
  <c r="E183" i="23" s="1"/>
  <c r="S13" i="23" s="1"/>
  <c r="J180" i="23"/>
  <c r="J182" i="23" s="1"/>
  <c r="E180" i="23"/>
  <c r="E182" i="23" s="1"/>
  <c r="J175" i="23"/>
  <c r="E175" i="23"/>
  <c r="H173" i="23"/>
  <c r="H177" i="23" s="1"/>
  <c r="H174" i="23" s="1"/>
  <c r="J172" i="23"/>
  <c r="E172" i="23"/>
  <c r="J171" i="23"/>
  <c r="E171" i="23"/>
  <c r="J170" i="23"/>
  <c r="E170" i="23"/>
  <c r="J169" i="23"/>
  <c r="E169" i="23"/>
  <c r="J168" i="23"/>
  <c r="E168" i="23"/>
  <c r="J167" i="23"/>
  <c r="E167" i="23"/>
  <c r="J166" i="23"/>
  <c r="E166" i="23"/>
  <c r="J165" i="23"/>
  <c r="E165" i="23"/>
  <c r="J164" i="23"/>
  <c r="E164" i="23"/>
  <c r="J163" i="23"/>
  <c r="E163" i="23"/>
  <c r="J162" i="23"/>
  <c r="E162" i="23"/>
  <c r="J161" i="23"/>
  <c r="E161" i="23"/>
  <c r="J160" i="23"/>
  <c r="E160" i="23"/>
  <c r="H150" i="23"/>
  <c r="F150" i="23"/>
  <c r="Y12" i="23" s="1"/>
  <c r="B150" i="23"/>
  <c r="H149" i="23"/>
  <c r="F149" i="23"/>
  <c r="J148" i="23"/>
  <c r="J150" i="23" s="1"/>
  <c r="E148" i="23"/>
  <c r="E150" i="23" s="1"/>
  <c r="S12" i="23" s="1"/>
  <c r="J147" i="23"/>
  <c r="J149" i="23" s="1"/>
  <c r="E147" i="23"/>
  <c r="R12" i="23" s="1"/>
  <c r="J142" i="23"/>
  <c r="E142" i="23"/>
  <c r="H140" i="23"/>
  <c r="H144" i="23" s="1"/>
  <c r="J139" i="23"/>
  <c r="E139" i="23"/>
  <c r="J138" i="23"/>
  <c r="E138" i="23"/>
  <c r="J137" i="23"/>
  <c r="E137" i="23"/>
  <c r="J136" i="23"/>
  <c r="E136" i="23"/>
  <c r="J135" i="23"/>
  <c r="E135" i="23"/>
  <c r="J134" i="23"/>
  <c r="E134" i="23"/>
  <c r="J133" i="23"/>
  <c r="E133" i="23"/>
  <c r="J132" i="23"/>
  <c r="E132" i="23"/>
  <c r="J131" i="23"/>
  <c r="E131" i="23"/>
  <c r="J130" i="23"/>
  <c r="E130" i="23"/>
  <c r="J129" i="23"/>
  <c r="E129" i="23"/>
  <c r="J128" i="23"/>
  <c r="E128" i="23"/>
  <c r="J127" i="23"/>
  <c r="E127" i="23"/>
  <c r="H117" i="23"/>
  <c r="B117" i="23"/>
  <c r="H116" i="23"/>
  <c r="J115" i="23"/>
  <c r="J114" i="23"/>
  <c r="J109" i="23"/>
  <c r="H107" i="23"/>
  <c r="H111" i="23" s="1"/>
  <c r="J106" i="23"/>
  <c r="E106" i="23"/>
  <c r="D106" i="23"/>
  <c r="D139" i="23" s="1"/>
  <c r="D172" i="23" s="1"/>
  <c r="J105" i="23"/>
  <c r="E105" i="23"/>
  <c r="D105" i="23"/>
  <c r="D138" i="23" s="1"/>
  <c r="D171" i="23" s="1"/>
  <c r="J104" i="23"/>
  <c r="E104" i="23"/>
  <c r="J103" i="23"/>
  <c r="E103" i="23"/>
  <c r="J102" i="23"/>
  <c r="E102" i="23"/>
  <c r="J101" i="23"/>
  <c r="E101" i="23"/>
  <c r="J100" i="23"/>
  <c r="E100" i="23"/>
  <c r="J99" i="23"/>
  <c r="E99" i="23"/>
  <c r="J98" i="23"/>
  <c r="E98" i="23"/>
  <c r="J97" i="23"/>
  <c r="E97" i="23"/>
  <c r="J96" i="23"/>
  <c r="E96" i="23"/>
  <c r="J95" i="23"/>
  <c r="E95" i="23"/>
  <c r="J94" i="23"/>
  <c r="E94" i="23"/>
  <c r="H84" i="23"/>
  <c r="B84" i="23"/>
  <c r="H83" i="23"/>
  <c r="J82" i="23"/>
  <c r="J81" i="23"/>
  <c r="J76" i="23"/>
  <c r="H74" i="23"/>
  <c r="H78" i="23" s="1"/>
  <c r="F74" i="23"/>
  <c r="F78" i="23" s="1"/>
  <c r="F84" i="23" s="1"/>
  <c r="J73" i="23"/>
  <c r="E73" i="23"/>
  <c r="J72" i="23"/>
  <c r="E72" i="23"/>
  <c r="J71" i="23"/>
  <c r="E71" i="23"/>
  <c r="J70" i="23"/>
  <c r="E70" i="23"/>
  <c r="J69" i="23"/>
  <c r="E69" i="23"/>
  <c r="J68" i="23"/>
  <c r="E68" i="23"/>
  <c r="J67" i="23"/>
  <c r="J66" i="23"/>
  <c r="E66" i="23"/>
  <c r="J65" i="23"/>
  <c r="E65" i="23"/>
  <c r="J64" i="23"/>
  <c r="J63" i="23"/>
  <c r="J62" i="23"/>
  <c r="E62" i="23"/>
  <c r="J61" i="23"/>
  <c r="J60" i="23"/>
  <c r="J59" i="23"/>
  <c r="H46" i="23"/>
  <c r="H43" i="23"/>
  <c r="F43" i="23"/>
  <c r="D43" i="23"/>
  <c r="C43" i="23"/>
  <c r="C139" i="23" s="1"/>
  <c r="A43" i="23"/>
  <c r="H42" i="23"/>
  <c r="F42" i="23"/>
  <c r="D42" i="23"/>
  <c r="C42" i="23"/>
  <c r="C105" i="23" s="1"/>
  <c r="A42" i="23"/>
  <c r="H41" i="23"/>
  <c r="F41" i="23"/>
  <c r="C41" i="23"/>
  <c r="C302" i="23" s="1"/>
  <c r="A41" i="23"/>
  <c r="H40" i="23"/>
  <c r="F40" i="23"/>
  <c r="C40" i="23"/>
  <c r="C103" i="23" s="1"/>
  <c r="A40" i="23"/>
  <c r="H39" i="23"/>
  <c r="F39" i="23"/>
  <c r="C39" i="23"/>
  <c r="A39" i="23"/>
  <c r="H38" i="23"/>
  <c r="F38" i="23"/>
  <c r="C38" i="23"/>
  <c r="C299" i="23" s="1"/>
  <c r="A38" i="23"/>
  <c r="H37" i="23"/>
  <c r="C37" i="23"/>
  <c r="C199" i="23" s="1"/>
  <c r="A37" i="23"/>
  <c r="H36" i="23"/>
  <c r="F36" i="23"/>
  <c r="C36" i="23"/>
  <c r="A36" i="23"/>
  <c r="H35" i="23"/>
  <c r="F35" i="23"/>
  <c r="C35" i="23"/>
  <c r="C164" i="23" s="1"/>
  <c r="A35" i="23"/>
  <c r="H34" i="23"/>
  <c r="C34" i="23"/>
  <c r="A34" i="23"/>
  <c r="H33" i="23"/>
  <c r="C33" i="23"/>
  <c r="C360" i="23" s="1"/>
  <c r="A33" i="23"/>
  <c r="H32" i="23"/>
  <c r="F32" i="23"/>
  <c r="C32" i="23"/>
  <c r="C95" i="23" s="1"/>
  <c r="A32" i="23"/>
  <c r="H31" i="23"/>
  <c r="C31" i="23"/>
  <c r="A31" i="23"/>
  <c r="H30" i="23"/>
  <c r="C30" i="23"/>
  <c r="A30" i="23"/>
  <c r="H29" i="23"/>
  <c r="C29" i="23"/>
  <c r="C92" i="23" s="1"/>
  <c r="A29" i="23"/>
  <c r="H24" i="23"/>
  <c r="F24" i="23"/>
  <c r="J23" i="23"/>
  <c r="C23" i="23"/>
  <c r="J22" i="23"/>
  <c r="C22" i="23"/>
  <c r="J21" i="23"/>
  <c r="C21" i="23"/>
  <c r="J20" i="23"/>
  <c r="C20" i="23"/>
  <c r="X19" i="23"/>
  <c r="W19" i="23"/>
  <c r="V19" i="23"/>
  <c r="T19" i="23"/>
  <c r="Q19" i="23"/>
  <c r="P19" i="23"/>
  <c r="O19" i="23"/>
  <c r="J19" i="23"/>
  <c r="C19" i="23"/>
  <c r="Z18" i="23"/>
  <c r="X18" i="23"/>
  <c r="W18" i="23"/>
  <c r="V18" i="23"/>
  <c r="R18" i="23"/>
  <c r="Q18" i="23"/>
  <c r="P18" i="23"/>
  <c r="O18" i="23"/>
  <c r="J18" i="23"/>
  <c r="C18" i="23"/>
  <c r="Z17" i="23"/>
  <c r="X17" i="23"/>
  <c r="W17" i="23"/>
  <c r="V17" i="23"/>
  <c r="R17" i="23"/>
  <c r="Q17" i="23"/>
  <c r="P17" i="23"/>
  <c r="O17" i="23"/>
  <c r="J17" i="23"/>
  <c r="C17" i="23"/>
  <c r="Z16" i="23"/>
  <c r="X16" i="23"/>
  <c r="W16" i="23"/>
  <c r="V16" i="23"/>
  <c r="T16" i="23"/>
  <c r="R16" i="23"/>
  <c r="Q16" i="23"/>
  <c r="P16" i="23"/>
  <c r="O16" i="23"/>
  <c r="J16" i="23"/>
  <c r="C16" i="23"/>
  <c r="Z15" i="23"/>
  <c r="X15" i="23"/>
  <c r="W15" i="23"/>
  <c r="V15" i="23"/>
  <c r="T15" i="23"/>
  <c r="Q15" i="23"/>
  <c r="P15" i="23"/>
  <c r="O15" i="23"/>
  <c r="J15" i="23"/>
  <c r="C15" i="23"/>
  <c r="Z14" i="23"/>
  <c r="X14" i="23"/>
  <c r="W14" i="23"/>
  <c r="V14" i="23"/>
  <c r="T14" i="23"/>
  <c r="R14" i="23"/>
  <c r="Q14" i="23"/>
  <c r="P14" i="23"/>
  <c r="O14" i="23"/>
  <c r="J14" i="23"/>
  <c r="C14" i="23"/>
  <c r="Z13" i="23"/>
  <c r="X13" i="23"/>
  <c r="W13" i="23"/>
  <c r="V13" i="23"/>
  <c r="T13" i="23"/>
  <c r="R13" i="23"/>
  <c r="Q13" i="23"/>
  <c r="P13" i="23"/>
  <c r="O13" i="23"/>
  <c r="J13" i="23"/>
  <c r="C13" i="23"/>
  <c r="Z12" i="23"/>
  <c r="X12" i="23"/>
  <c r="W12" i="23"/>
  <c r="V12" i="23"/>
  <c r="T12" i="23"/>
  <c r="Q12" i="23"/>
  <c r="P12" i="23"/>
  <c r="O12" i="23"/>
  <c r="J12" i="23"/>
  <c r="C12" i="23"/>
  <c r="J11" i="23"/>
  <c r="C11" i="23"/>
  <c r="J10" i="23"/>
  <c r="Q8" i="23"/>
  <c r="F8" i="23"/>
  <c r="F58" i="23" s="1"/>
  <c r="E8" i="23"/>
  <c r="E58" i="23" s="1"/>
  <c r="J6" i="23"/>
  <c r="D254" i="23" s="1"/>
  <c r="J42" i="26" l="1"/>
  <c r="AA19" i="25"/>
  <c r="E41" i="23"/>
  <c r="AA12" i="23"/>
  <c r="E42" i="23"/>
  <c r="C70" i="26"/>
  <c r="C202" i="26"/>
  <c r="C198" i="26"/>
  <c r="C132" i="26"/>
  <c r="C227" i="26"/>
  <c r="C62" i="26"/>
  <c r="C193" i="26"/>
  <c r="C226" i="26"/>
  <c r="C160" i="26"/>
  <c r="C101" i="25"/>
  <c r="C68" i="25"/>
  <c r="C64" i="25"/>
  <c r="C130" i="25"/>
  <c r="C97" i="25"/>
  <c r="C191" i="25"/>
  <c r="C158" i="25"/>
  <c r="C59" i="25"/>
  <c r="F91" i="25"/>
  <c r="F28" i="25"/>
  <c r="E38" i="26"/>
  <c r="J41" i="26"/>
  <c r="F83" i="24"/>
  <c r="F84" i="24"/>
  <c r="AA10" i="24" s="1"/>
  <c r="F83" i="26"/>
  <c r="F84" i="26"/>
  <c r="AA10" i="26" s="1"/>
  <c r="J46" i="25"/>
  <c r="J43" i="25"/>
  <c r="J35" i="25"/>
  <c r="J42" i="25"/>
  <c r="J41" i="25"/>
  <c r="J39" i="25"/>
  <c r="J33" i="25"/>
  <c r="J32" i="25"/>
  <c r="F83" i="25"/>
  <c r="J34" i="24"/>
  <c r="J32" i="24"/>
  <c r="J32" i="23"/>
  <c r="J43" i="23"/>
  <c r="J40" i="23"/>
  <c r="J38" i="23"/>
  <c r="F83" i="23"/>
  <c r="J36" i="23"/>
  <c r="Z19" i="24"/>
  <c r="AA19" i="24" s="1"/>
  <c r="J37" i="26"/>
  <c r="J35" i="23"/>
  <c r="J41" i="23"/>
  <c r="C197" i="23"/>
  <c r="J31" i="24"/>
  <c r="AA18" i="24"/>
  <c r="C104" i="25"/>
  <c r="C139" i="25"/>
  <c r="C163" i="25"/>
  <c r="C370" i="25"/>
  <c r="R18" i="26"/>
  <c r="J39" i="26"/>
  <c r="C166" i="26"/>
  <c r="C229" i="26"/>
  <c r="J41" i="24"/>
  <c r="AA11" i="24"/>
  <c r="J34" i="26"/>
  <c r="R19" i="23"/>
  <c r="J31" i="23"/>
  <c r="C166" i="23"/>
  <c r="C203" i="23"/>
  <c r="R14" i="24"/>
  <c r="R18" i="24"/>
  <c r="E32" i="24"/>
  <c r="R15" i="25"/>
  <c r="E36" i="25"/>
  <c r="C72" i="25"/>
  <c r="C106" i="25"/>
  <c r="C169" i="26"/>
  <c r="C260" i="26"/>
  <c r="C370" i="26"/>
  <c r="J24" i="23"/>
  <c r="K22" i="23" s="1"/>
  <c r="AA14" i="23"/>
  <c r="J36" i="24"/>
  <c r="H44" i="25"/>
  <c r="H48" i="25" s="1"/>
  <c r="H244" i="25" s="1"/>
  <c r="E46" i="25"/>
  <c r="E91" i="25"/>
  <c r="AA12" i="25"/>
  <c r="U19" i="25"/>
  <c r="T17" i="26"/>
  <c r="J32" i="26"/>
  <c r="J38" i="26"/>
  <c r="J46" i="26"/>
  <c r="C106" i="26"/>
  <c r="E35" i="23"/>
  <c r="R11" i="24"/>
  <c r="T18" i="23"/>
  <c r="U18" i="23" s="1"/>
  <c r="J39" i="23"/>
  <c r="C133" i="23"/>
  <c r="R13" i="24"/>
  <c r="E36" i="24"/>
  <c r="J31" i="25"/>
  <c r="J34" i="25"/>
  <c r="J37" i="25"/>
  <c r="E40" i="25"/>
  <c r="C162" i="25"/>
  <c r="J24" i="26"/>
  <c r="K24" i="26" s="1"/>
  <c r="Z19" i="26"/>
  <c r="AA19" i="26" s="1"/>
  <c r="U13" i="26"/>
  <c r="H240" i="26"/>
  <c r="H242" i="26"/>
  <c r="AA15" i="23"/>
  <c r="E348" i="25"/>
  <c r="S18" i="25" s="1"/>
  <c r="T18" i="25"/>
  <c r="AA18" i="23"/>
  <c r="J42" i="24"/>
  <c r="E41" i="24"/>
  <c r="E216" i="24"/>
  <c r="S14" i="24" s="1"/>
  <c r="T14" i="24"/>
  <c r="T17" i="24"/>
  <c r="E315" i="24"/>
  <c r="S17" i="24" s="1"/>
  <c r="U17" i="24" s="1"/>
  <c r="C234" i="26"/>
  <c r="C168" i="26"/>
  <c r="C136" i="26"/>
  <c r="C235" i="26"/>
  <c r="C137" i="26"/>
  <c r="C368" i="26"/>
  <c r="C170" i="26"/>
  <c r="C138" i="26"/>
  <c r="C72" i="26"/>
  <c r="AA11" i="26"/>
  <c r="T12" i="26"/>
  <c r="E150" i="26"/>
  <c r="S12" i="26" s="1"/>
  <c r="U12" i="26" s="1"/>
  <c r="T19" i="26"/>
  <c r="E381" i="26"/>
  <c r="S19" i="26" s="1"/>
  <c r="U19" i="26" s="1"/>
  <c r="H141" i="25"/>
  <c r="H143" i="25"/>
  <c r="E315" i="25"/>
  <c r="S17" i="25" s="1"/>
  <c r="T17" i="25"/>
  <c r="E216" i="26"/>
  <c r="S14" i="26" s="1"/>
  <c r="T14" i="26"/>
  <c r="H47" i="23"/>
  <c r="T17" i="23"/>
  <c r="U17" i="23" s="1"/>
  <c r="J33" i="23"/>
  <c r="J34" i="23"/>
  <c r="C62" i="23"/>
  <c r="C65" i="23"/>
  <c r="C68" i="23"/>
  <c r="C71" i="23"/>
  <c r="AA10" i="23"/>
  <c r="C96" i="23"/>
  <c r="C101" i="23"/>
  <c r="C104" i="23"/>
  <c r="C137" i="23"/>
  <c r="C170" i="23"/>
  <c r="E91" i="24"/>
  <c r="E157" i="24"/>
  <c r="E28" i="24"/>
  <c r="C358" i="24"/>
  <c r="C160" i="24"/>
  <c r="C193" i="24"/>
  <c r="C98" i="24"/>
  <c r="C362" i="24"/>
  <c r="C168" i="24"/>
  <c r="C366" i="24"/>
  <c r="C201" i="24"/>
  <c r="C368" i="24"/>
  <c r="C203" i="24"/>
  <c r="U12" i="24"/>
  <c r="C170" i="24"/>
  <c r="T13" i="24"/>
  <c r="E183" i="24"/>
  <c r="S13" i="24" s="1"/>
  <c r="U13" i="24" s="1"/>
  <c r="H275" i="24"/>
  <c r="H273" i="24"/>
  <c r="C360" i="24"/>
  <c r="C171" i="25"/>
  <c r="C138" i="25"/>
  <c r="E249" i="25"/>
  <c r="S15" i="25" s="1"/>
  <c r="T15" i="25"/>
  <c r="E58" i="26"/>
  <c r="E124" i="26"/>
  <c r="C268" i="26"/>
  <c r="E281" i="26"/>
  <c r="R16" i="26"/>
  <c r="C367" i="26"/>
  <c r="E43" i="23"/>
  <c r="C162" i="23"/>
  <c r="F47" i="26"/>
  <c r="C63" i="23"/>
  <c r="R15" i="23"/>
  <c r="H44" i="23"/>
  <c r="H45" i="23" s="1"/>
  <c r="J46" i="23"/>
  <c r="C67" i="23"/>
  <c r="C70" i="23"/>
  <c r="C73" i="23"/>
  <c r="C100" i="23"/>
  <c r="E36" i="23"/>
  <c r="U12" i="23"/>
  <c r="C158" i="23"/>
  <c r="C172" i="23"/>
  <c r="U13" i="23"/>
  <c r="C195" i="23"/>
  <c r="U14" i="23"/>
  <c r="H275" i="23"/>
  <c r="C294" i="23"/>
  <c r="C368" i="23"/>
  <c r="C60" i="24"/>
  <c r="C126" i="24"/>
  <c r="C93" i="24"/>
  <c r="J46" i="24"/>
  <c r="U11" i="24"/>
  <c r="C162" i="24"/>
  <c r="C167" i="24"/>
  <c r="C197" i="24"/>
  <c r="U19" i="24"/>
  <c r="D122" i="25"/>
  <c r="D56" i="25"/>
  <c r="T14" i="25"/>
  <c r="E216" i="25"/>
  <c r="S14" i="25" s="1"/>
  <c r="U15" i="26"/>
  <c r="U15" i="24"/>
  <c r="J24" i="25"/>
  <c r="G24" i="25" s="1"/>
  <c r="J40" i="25"/>
  <c r="E74" i="25"/>
  <c r="E78" i="25" s="1"/>
  <c r="E84" i="25" s="1"/>
  <c r="C134" i="25"/>
  <c r="C167" i="25"/>
  <c r="U13" i="25"/>
  <c r="AA15" i="25"/>
  <c r="U16" i="25"/>
  <c r="C61" i="26"/>
  <c r="C64" i="26"/>
  <c r="C67" i="26"/>
  <c r="E32" i="26"/>
  <c r="E40" i="26"/>
  <c r="C165" i="26"/>
  <c r="C172" i="26"/>
  <c r="C232" i="26"/>
  <c r="C238" i="26"/>
  <c r="AA15" i="26"/>
  <c r="C259" i="26"/>
  <c r="C262" i="26"/>
  <c r="C265" i="26"/>
  <c r="AA17" i="26"/>
  <c r="C359" i="26"/>
  <c r="C364" i="26"/>
  <c r="AA16" i="23"/>
  <c r="H44" i="24"/>
  <c r="H48" i="24" s="1"/>
  <c r="H79" i="24" s="1"/>
  <c r="J37" i="24"/>
  <c r="J38" i="24"/>
  <c r="J43" i="24"/>
  <c r="H143" i="24"/>
  <c r="H240" i="24"/>
  <c r="AA15" i="24"/>
  <c r="J36" i="25"/>
  <c r="F47" i="25"/>
  <c r="C96" i="25"/>
  <c r="C103" i="25"/>
  <c r="E41" i="25"/>
  <c r="E43" i="25"/>
  <c r="H174" i="25"/>
  <c r="AA13" i="25"/>
  <c r="C205" i="25"/>
  <c r="AA14" i="25"/>
  <c r="E42" i="25"/>
  <c r="AA18" i="25"/>
  <c r="E32" i="25"/>
  <c r="C66" i="26"/>
  <c r="E39" i="26"/>
  <c r="C93" i="26"/>
  <c r="C128" i="26"/>
  <c r="AA12" i="26"/>
  <c r="C164" i="26"/>
  <c r="C194" i="26"/>
  <c r="AA14" i="26"/>
  <c r="C231" i="26"/>
  <c r="C264" i="26"/>
  <c r="H306" i="26"/>
  <c r="C363" i="26"/>
  <c r="H47" i="24"/>
  <c r="E42" i="24"/>
  <c r="E43" i="24"/>
  <c r="E35" i="24"/>
  <c r="AA13" i="24"/>
  <c r="AA14" i="24"/>
  <c r="U16" i="24"/>
  <c r="AA17" i="24"/>
  <c r="U18" i="24"/>
  <c r="U12" i="25"/>
  <c r="E157" i="25"/>
  <c r="J33" i="26"/>
  <c r="J35" i="26"/>
  <c r="E74" i="26"/>
  <c r="E78" i="26" s="1"/>
  <c r="E84" i="26" s="1"/>
  <c r="U10" i="26" s="1"/>
  <c r="E41" i="26"/>
  <c r="C127" i="26"/>
  <c r="C139" i="26"/>
  <c r="C161" i="26"/>
  <c r="AA13" i="26"/>
  <c r="E36" i="26"/>
  <c r="U17" i="26"/>
  <c r="U18" i="26"/>
  <c r="J74" i="25"/>
  <c r="I74" i="25" s="1"/>
  <c r="E38" i="25"/>
  <c r="F75" i="25"/>
  <c r="F77" i="25"/>
  <c r="AA10" i="25"/>
  <c r="J33" i="24"/>
  <c r="Y16" i="24"/>
  <c r="AA16" i="24" s="1"/>
  <c r="J74" i="24"/>
  <c r="K59" i="24" s="1"/>
  <c r="E38" i="24"/>
  <c r="E39" i="23"/>
  <c r="E40" i="23"/>
  <c r="J74" i="23"/>
  <c r="J78" i="23" s="1"/>
  <c r="J84" i="23" s="1"/>
  <c r="Y16" i="26"/>
  <c r="AA16" i="26" s="1"/>
  <c r="Y16" i="25"/>
  <c r="AA16" i="25" s="1"/>
  <c r="S16" i="23"/>
  <c r="U16" i="23" s="1"/>
  <c r="U16" i="26"/>
  <c r="AA17" i="23"/>
  <c r="AA12" i="24"/>
  <c r="AA13" i="23"/>
  <c r="U19" i="23"/>
  <c r="U15" i="23"/>
  <c r="AA18" i="26"/>
  <c r="H141" i="26"/>
  <c r="H143" i="26"/>
  <c r="H174" i="26"/>
  <c r="H176" i="26"/>
  <c r="F289" i="26"/>
  <c r="F256" i="26"/>
  <c r="F190" i="26"/>
  <c r="F124" i="26"/>
  <c r="F28" i="26"/>
  <c r="H44" i="26"/>
  <c r="H48" i="26" s="1"/>
  <c r="H50" i="26" s="1"/>
  <c r="H75" i="26"/>
  <c r="H108" i="26"/>
  <c r="F157" i="26"/>
  <c r="F223" i="26"/>
  <c r="C228" i="26"/>
  <c r="E314" i="26"/>
  <c r="D353" i="26"/>
  <c r="D320" i="26"/>
  <c r="D155" i="26"/>
  <c r="D221" i="26"/>
  <c r="D122" i="26"/>
  <c r="D56" i="26"/>
  <c r="D287" i="26"/>
  <c r="T11" i="26"/>
  <c r="U11" i="26" s="1"/>
  <c r="C329" i="26"/>
  <c r="C296" i="26"/>
  <c r="C362" i="26"/>
  <c r="C98" i="26"/>
  <c r="C263" i="26"/>
  <c r="C197" i="26"/>
  <c r="C131" i="26"/>
  <c r="C65" i="26"/>
  <c r="C332" i="26"/>
  <c r="C299" i="26"/>
  <c r="C365" i="26"/>
  <c r="C101" i="26"/>
  <c r="C233" i="26"/>
  <c r="C200" i="26"/>
  <c r="C167" i="26"/>
  <c r="J74" i="26"/>
  <c r="E35" i="26"/>
  <c r="C68" i="26"/>
  <c r="C71" i="26"/>
  <c r="E42" i="26"/>
  <c r="D89" i="26"/>
  <c r="C134" i="26"/>
  <c r="C192" i="26"/>
  <c r="C225" i="26"/>
  <c r="C266" i="26"/>
  <c r="H339" i="26"/>
  <c r="H341" i="26"/>
  <c r="F355" i="26"/>
  <c r="C257" i="26"/>
  <c r="C356" i="26"/>
  <c r="C224" i="26"/>
  <c r="C191" i="26"/>
  <c r="C323" i="26"/>
  <c r="C290" i="26"/>
  <c r="C158" i="26"/>
  <c r="C59" i="26"/>
  <c r="C327" i="26"/>
  <c r="C294" i="26"/>
  <c r="C96" i="26"/>
  <c r="C261" i="26"/>
  <c r="C195" i="26"/>
  <c r="F58" i="26"/>
  <c r="F91" i="26"/>
  <c r="E116" i="26"/>
  <c r="C162" i="26"/>
  <c r="E322" i="26"/>
  <c r="E289" i="26"/>
  <c r="E223" i="26"/>
  <c r="E256" i="26"/>
  <c r="E91" i="26"/>
  <c r="E355" i="26"/>
  <c r="E28" i="26"/>
  <c r="C357" i="26"/>
  <c r="C324" i="26"/>
  <c r="C159" i="26"/>
  <c r="C126" i="26"/>
  <c r="C60" i="26"/>
  <c r="C291" i="26"/>
  <c r="J40" i="26"/>
  <c r="C335" i="26"/>
  <c r="C302" i="26"/>
  <c r="C104" i="26"/>
  <c r="C269" i="26"/>
  <c r="C203" i="26"/>
  <c r="C336" i="26"/>
  <c r="C303" i="26"/>
  <c r="C369" i="26"/>
  <c r="C105" i="26"/>
  <c r="C237" i="26"/>
  <c r="C204" i="26"/>
  <c r="C171" i="26"/>
  <c r="J43" i="26"/>
  <c r="H47" i="26"/>
  <c r="C63" i="26"/>
  <c r="E43" i="26"/>
  <c r="F75" i="26"/>
  <c r="C92" i="26"/>
  <c r="C125" i="26"/>
  <c r="C129" i="26"/>
  <c r="E157" i="26"/>
  <c r="E190" i="26"/>
  <c r="C236" i="26"/>
  <c r="C270" i="26"/>
  <c r="F322" i="26"/>
  <c r="H374" i="26"/>
  <c r="C328" i="26"/>
  <c r="C295" i="26"/>
  <c r="C361" i="26"/>
  <c r="C97" i="26"/>
  <c r="J36" i="26"/>
  <c r="C331" i="26"/>
  <c r="C298" i="26"/>
  <c r="C100" i="26"/>
  <c r="C333" i="26"/>
  <c r="C300" i="26"/>
  <c r="C366" i="26"/>
  <c r="C102" i="26"/>
  <c r="C304" i="26"/>
  <c r="C271" i="26"/>
  <c r="C205" i="26"/>
  <c r="C69" i="26"/>
  <c r="C73" i="26"/>
  <c r="C135" i="26"/>
  <c r="C163" i="26"/>
  <c r="C196" i="26"/>
  <c r="C199" i="26"/>
  <c r="C201" i="26"/>
  <c r="C267" i="26"/>
  <c r="H207" i="26"/>
  <c r="H209" i="26"/>
  <c r="H275" i="26"/>
  <c r="H273" i="26"/>
  <c r="C325" i="26"/>
  <c r="C292" i="26"/>
  <c r="C326" i="26"/>
  <c r="C293" i="26"/>
  <c r="C330" i="26"/>
  <c r="C297" i="26"/>
  <c r="C334" i="26"/>
  <c r="C301" i="26"/>
  <c r="C94" i="26"/>
  <c r="C95" i="26"/>
  <c r="C99" i="26"/>
  <c r="C103" i="26"/>
  <c r="C358" i="26"/>
  <c r="H75" i="25"/>
  <c r="H77" i="25"/>
  <c r="C100" i="25"/>
  <c r="C333" i="25"/>
  <c r="C300" i="25"/>
  <c r="C201" i="25"/>
  <c r="C234" i="25"/>
  <c r="C135" i="25"/>
  <c r="C366" i="25"/>
  <c r="C267" i="25"/>
  <c r="E58" i="25"/>
  <c r="C95" i="25"/>
  <c r="C99" i="25"/>
  <c r="H108" i="25"/>
  <c r="H110" i="25"/>
  <c r="C160" i="25"/>
  <c r="C161" i="25"/>
  <c r="C164" i="25"/>
  <c r="C165" i="25"/>
  <c r="C166" i="25"/>
  <c r="C168" i="25"/>
  <c r="C170" i="25"/>
  <c r="C192" i="25"/>
  <c r="E256" i="25"/>
  <c r="H308" i="25"/>
  <c r="H306" i="25"/>
  <c r="F289" i="25"/>
  <c r="F256" i="25"/>
  <c r="F355" i="25"/>
  <c r="F322" i="25"/>
  <c r="F157" i="25"/>
  <c r="F190" i="25"/>
  <c r="F124" i="25"/>
  <c r="F58" i="25"/>
  <c r="C334" i="25"/>
  <c r="C301" i="25"/>
  <c r="C367" i="25"/>
  <c r="C202" i="25"/>
  <c r="C235" i="25"/>
  <c r="C136" i="25"/>
  <c r="C268" i="25"/>
  <c r="C61" i="25"/>
  <c r="C65" i="25"/>
  <c r="C69" i="25"/>
  <c r="C70" i="25"/>
  <c r="C98" i="25"/>
  <c r="C102" i="25"/>
  <c r="H207" i="25"/>
  <c r="H209" i="25"/>
  <c r="H240" i="25"/>
  <c r="H242" i="25"/>
  <c r="H47" i="25"/>
  <c r="C357" i="25"/>
  <c r="C324" i="25"/>
  <c r="C291" i="25"/>
  <c r="C258" i="25"/>
  <c r="C126" i="25"/>
  <c r="C93" i="25"/>
  <c r="C326" i="25"/>
  <c r="C293" i="25"/>
  <c r="C359" i="25"/>
  <c r="C194" i="25"/>
  <c r="C227" i="25"/>
  <c r="C128" i="25"/>
  <c r="C260" i="25"/>
  <c r="C329" i="25"/>
  <c r="C296" i="25"/>
  <c r="C197" i="25"/>
  <c r="C230" i="25"/>
  <c r="C131" i="25"/>
  <c r="C263" i="25"/>
  <c r="C331" i="25"/>
  <c r="C298" i="25"/>
  <c r="C199" i="25"/>
  <c r="C232" i="25"/>
  <c r="C133" i="25"/>
  <c r="C265" i="25"/>
  <c r="C225" i="25"/>
  <c r="E322" i="25"/>
  <c r="E289" i="25"/>
  <c r="E190" i="25"/>
  <c r="E355" i="25"/>
  <c r="E124" i="25"/>
  <c r="C325" i="25"/>
  <c r="C292" i="25"/>
  <c r="C193" i="25"/>
  <c r="C226" i="25"/>
  <c r="C127" i="25"/>
  <c r="C358" i="25"/>
  <c r="C259" i="25"/>
  <c r="C330" i="25"/>
  <c r="C297" i="25"/>
  <c r="C363" i="25"/>
  <c r="C198" i="25"/>
  <c r="C231" i="25"/>
  <c r="C132" i="25"/>
  <c r="C264" i="25"/>
  <c r="C335" i="25"/>
  <c r="C302" i="25"/>
  <c r="C203" i="25"/>
  <c r="C368" i="25"/>
  <c r="C236" i="25"/>
  <c r="C137" i="25"/>
  <c r="C269" i="25"/>
  <c r="D353" i="25"/>
  <c r="D320" i="25"/>
  <c r="D287" i="25"/>
  <c r="D254" i="25"/>
  <c r="D221" i="25"/>
  <c r="D155" i="25"/>
  <c r="D89" i="25"/>
  <c r="D188" i="25"/>
  <c r="AA17" i="25"/>
  <c r="E28" i="25"/>
  <c r="C327" i="25"/>
  <c r="C294" i="25"/>
  <c r="C195" i="25"/>
  <c r="C360" i="25"/>
  <c r="C228" i="25"/>
  <c r="C129" i="25"/>
  <c r="C261" i="25"/>
  <c r="E35" i="25"/>
  <c r="E39" i="25"/>
  <c r="C159" i="25"/>
  <c r="F223" i="25"/>
  <c r="H275" i="25"/>
  <c r="H273" i="25"/>
  <c r="C364" i="25"/>
  <c r="C257" i="25"/>
  <c r="C356" i="25"/>
  <c r="C224" i="25"/>
  <c r="C125" i="25"/>
  <c r="C328" i="25"/>
  <c r="C295" i="25"/>
  <c r="C361" i="25"/>
  <c r="C196" i="25"/>
  <c r="C332" i="25"/>
  <c r="C299" i="25"/>
  <c r="C365" i="25"/>
  <c r="C200" i="25"/>
  <c r="C336" i="25"/>
  <c r="C303" i="25"/>
  <c r="C369" i="25"/>
  <c r="C204" i="25"/>
  <c r="C304" i="25"/>
  <c r="C271" i="25"/>
  <c r="C238" i="25"/>
  <c r="C172" i="25"/>
  <c r="C92" i="25"/>
  <c r="C262" i="25"/>
  <c r="C266" i="25"/>
  <c r="C270" i="25"/>
  <c r="C337" i="25"/>
  <c r="H341" i="25"/>
  <c r="H374" i="25"/>
  <c r="C229" i="25"/>
  <c r="C233" i="25"/>
  <c r="C237" i="25"/>
  <c r="C323" i="25"/>
  <c r="C257" i="24"/>
  <c r="C323" i="24"/>
  <c r="C125" i="24"/>
  <c r="C356" i="24"/>
  <c r="C224" i="24"/>
  <c r="C191" i="24"/>
  <c r="C290" i="24"/>
  <c r="C158" i="24"/>
  <c r="C92" i="24"/>
  <c r="C59" i="24"/>
  <c r="C331" i="24"/>
  <c r="C265" i="24"/>
  <c r="C298" i="24"/>
  <c r="C232" i="24"/>
  <c r="C133" i="24"/>
  <c r="C67" i="24"/>
  <c r="C364" i="24"/>
  <c r="C100" i="24"/>
  <c r="C199" i="24"/>
  <c r="C166" i="24"/>
  <c r="J24" i="24"/>
  <c r="F289" i="24"/>
  <c r="F355" i="24"/>
  <c r="F223" i="24"/>
  <c r="F157" i="24"/>
  <c r="F91" i="24"/>
  <c r="F322" i="24"/>
  <c r="F256" i="24"/>
  <c r="F190" i="24"/>
  <c r="F124" i="24"/>
  <c r="F28" i="24"/>
  <c r="C328" i="24"/>
  <c r="C262" i="24"/>
  <c r="C361" i="24"/>
  <c r="C229" i="24"/>
  <c r="C130" i="24"/>
  <c r="C64" i="24"/>
  <c r="C97" i="24"/>
  <c r="C163" i="24"/>
  <c r="C295" i="24"/>
  <c r="C196" i="24"/>
  <c r="H77" i="24"/>
  <c r="H209" i="24"/>
  <c r="H339" i="24"/>
  <c r="C326" i="24"/>
  <c r="C260" i="24"/>
  <c r="C359" i="24"/>
  <c r="C227" i="24"/>
  <c r="C128" i="24"/>
  <c r="C62" i="24"/>
  <c r="C293" i="24"/>
  <c r="C194" i="24"/>
  <c r="C161" i="24"/>
  <c r="C95" i="24"/>
  <c r="C336" i="24"/>
  <c r="C270" i="24"/>
  <c r="C369" i="24"/>
  <c r="C237" i="24"/>
  <c r="C138" i="24"/>
  <c r="C72" i="24"/>
  <c r="C105" i="24"/>
  <c r="C304" i="24"/>
  <c r="C370" i="24"/>
  <c r="C238" i="24"/>
  <c r="C205" i="24"/>
  <c r="C172" i="24"/>
  <c r="C106" i="24"/>
  <c r="C73" i="24"/>
  <c r="C337" i="24"/>
  <c r="C271" i="24"/>
  <c r="D89" i="24"/>
  <c r="H108" i="24"/>
  <c r="H110" i="24"/>
  <c r="C139" i="24"/>
  <c r="J39" i="24"/>
  <c r="C334" i="24"/>
  <c r="C268" i="24"/>
  <c r="C367" i="24"/>
  <c r="C235" i="24"/>
  <c r="C136" i="24"/>
  <c r="C70" i="24"/>
  <c r="C301" i="24"/>
  <c r="C202" i="24"/>
  <c r="C169" i="24"/>
  <c r="C103" i="24"/>
  <c r="C335" i="24"/>
  <c r="C269" i="24"/>
  <c r="C302" i="24"/>
  <c r="C236" i="24"/>
  <c r="C137" i="24"/>
  <c r="C71" i="24"/>
  <c r="C104" i="24"/>
  <c r="E39" i="24"/>
  <c r="C171" i="24"/>
  <c r="D353" i="24"/>
  <c r="D287" i="24"/>
  <c r="D221" i="24"/>
  <c r="D320" i="24"/>
  <c r="D254" i="24"/>
  <c r="D155" i="24"/>
  <c r="E322" i="24"/>
  <c r="E256" i="24"/>
  <c r="E190" i="24"/>
  <c r="E289" i="24"/>
  <c r="E124" i="24"/>
  <c r="E58" i="24"/>
  <c r="E223" i="24"/>
  <c r="C325" i="24"/>
  <c r="C259" i="24"/>
  <c r="C292" i="24"/>
  <c r="C226" i="24"/>
  <c r="C127" i="24"/>
  <c r="C61" i="24"/>
  <c r="C94" i="24"/>
  <c r="J40" i="24"/>
  <c r="D56" i="24"/>
  <c r="E40" i="24"/>
  <c r="F77" i="24"/>
  <c r="D122" i="24"/>
  <c r="H176" i="24"/>
  <c r="H174" i="24"/>
  <c r="C204" i="24"/>
  <c r="E355" i="24"/>
  <c r="C327" i="24"/>
  <c r="C261" i="24"/>
  <c r="C294" i="24"/>
  <c r="C228" i="24"/>
  <c r="C129" i="24"/>
  <c r="C63" i="24"/>
  <c r="J35" i="24"/>
  <c r="C330" i="24"/>
  <c r="C264" i="24"/>
  <c r="C363" i="24"/>
  <c r="C231" i="24"/>
  <c r="C132" i="24"/>
  <c r="C66" i="24"/>
  <c r="C332" i="24"/>
  <c r="C266" i="24"/>
  <c r="C365" i="24"/>
  <c r="C233" i="24"/>
  <c r="C134" i="24"/>
  <c r="C68" i="24"/>
  <c r="E74" i="24"/>
  <c r="E78" i="24" s="1"/>
  <c r="E84" i="24" s="1"/>
  <c r="C96" i="24"/>
  <c r="C99" i="24"/>
  <c r="C101" i="24"/>
  <c r="C165" i="24"/>
  <c r="C198" i="24"/>
  <c r="C299" i="24"/>
  <c r="H372" i="24"/>
  <c r="H374" i="24"/>
  <c r="C357" i="24"/>
  <c r="C291" i="24"/>
  <c r="C329" i="24"/>
  <c r="C263" i="24"/>
  <c r="C333" i="24"/>
  <c r="C267" i="24"/>
  <c r="F47" i="24"/>
  <c r="C65" i="24"/>
  <c r="C69" i="24"/>
  <c r="C131" i="24"/>
  <c r="C135" i="24"/>
  <c r="C159" i="24"/>
  <c r="C225" i="24"/>
  <c r="C230" i="24"/>
  <c r="C234" i="24"/>
  <c r="C258" i="24"/>
  <c r="H308" i="24"/>
  <c r="H306" i="24"/>
  <c r="C324" i="24"/>
  <c r="C296" i="24"/>
  <c r="C300" i="24"/>
  <c r="H143" i="23"/>
  <c r="H141" i="23"/>
  <c r="H77" i="23"/>
  <c r="H75" i="23"/>
  <c r="C325" i="23"/>
  <c r="C259" i="23"/>
  <c r="C358" i="23"/>
  <c r="C226" i="23"/>
  <c r="C292" i="23"/>
  <c r="C127" i="23"/>
  <c r="C328" i="23"/>
  <c r="C262" i="23"/>
  <c r="C229" i="23"/>
  <c r="C295" i="23"/>
  <c r="C196" i="23"/>
  <c r="C130" i="23"/>
  <c r="C361" i="23"/>
  <c r="C163" i="23"/>
  <c r="C330" i="23"/>
  <c r="C264" i="23"/>
  <c r="C297" i="23"/>
  <c r="C231" i="23"/>
  <c r="C165" i="23"/>
  <c r="C132" i="23"/>
  <c r="C198" i="23"/>
  <c r="C97" i="23"/>
  <c r="E149" i="23"/>
  <c r="E322" i="23"/>
  <c r="E256" i="23"/>
  <c r="E289" i="23"/>
  <c r="E124" i="23"/>
  <c r="E223" i="23"/>
  <c r="E28" i="23"/>
  <c r="C357" i="23"/>
  <c r="C291" i="23"/>
  <c r="C225" i="23"/>
  <c r="C324" i="23"/>
  <c r="C192" i="23"/>
  <c r="C159" i="23"/>
  <c r="C258" i="23"/>
  <c r="C93" i="23"/>
  <c r="C333" i="23"/>
  <c r="C267" i="23"/>
  <c r="C366" i="23"/>
  <c r="C234" i="23"/>
  <c r="C135" i="23"/>
  <c r="C300" i="23"/>
  <c r="C336" i="23"/>
  <c r="C270" i="23"/>
  <c r="C237" i="23"/>
  <c r="C369" i="23"/>
  <c r="C204" i="23"/>
  <c r="C138" i="23"/>
  <c r="C303" i="23"/>
  <c r="C171" i="23"/>
  <c r="C61" i="23"/>
  <c r="C64" i="23"/>
  <c r="C66" i="23"/>
  <c r="C69" i="23"/>
  <c r="C72" i="23"/>
  <c r="E74" i="23"/>
  <c r="E78" i="23" s="1"/>
  <c r="E84" i="23" s="1"/>
  <c r="C99" i="23"/>
  <c r="H110" i="23"/>
  <c r="H108" i="23"/>
  <c r="D122" i="23"/>
  <c r="C126" i="23"/>
  <c r="E190" i="23"/>
  <c r="C193" i="23"/>
  <c r="C201" i="23"/>
  <c r="H209" i="23"/>
  <c r="H207" i="23"/>
  <c r="D221" i="23"/>
  <c r="C271" i="23"/>
  <c r="D320" i="23"/>
  <c r="E355" i="23"/>
  <c r="J381" i="23"/>
  <c r="Z19" i="23"/>
  <c r="AA19" i="23" s="1"/>
  <c r="F289" i="23"/>
  <c r="F355" i="23"/>
  <c r="F223" i="23"/>
  <c r="F322" i="23"/>
  <c r="F256" i="23"/>
  <c r="F190" i="23"/>
  <c r="F91" i="23"/>
  <c r="F157" i="23"/>
  <c r="F28" i="23"/>
  <c r="C326" i="23"/>
  <c r="C260" i="23"/>
  <c r="C293" i="23"/>
  <c r="C227" i="23"/>
  <c r="C359" i="23"/>
  <c r="C161" i="23"/>
  <c r="C128" i="23"/>
  <c r="C194" i="23"/>
  <c r="F47" i="23"/>
  <c r="D56" i="23"/>
  <c r="E38" i="23"/>
  <c r="F75" i="23"/>
  <c r="F77" i="23"/>
  <c r="C94" i="23"/>
  <c r="C98" i="23"/>
  <c r="C102" i="23"/>
  <c r="F124" i="23"/>
  <c r="E157" i="23"/>
  <c r="H176" i="23"/>
  <c r="D353" i="23"/>
  <c r="D287" i="23"/>
  <c r="D155" i="23"/>
  <c r="D188" i="23"/>
  <c r="D89" i="23"/>
  <c r="C363" i="23"/>
  <c r="H372" i="23"/>
  <c r="H374" i="23"/>
  <c r="C257" i="23"/>
  <c r="C323" i="23"/>
  <c r="C290" i="23"/>
  <c r="C224" i="23"/>
  <c r="C191" i="23"/>
  <c r="C356" i="23"/>
  <c r="C125" i="23"/>
  <c r="C59" i="23"/>
  <c r="C329" i="23"/>
  <c r="C263" i="23"/>
  <c r="C362" i="23"/>
  <c r="C230" i="23"/>
  <c r="C131" i="23"/>
  <c r="J37" i="23"/>
  <c r="C332" i="23"/>
  <c r="C266" i="23"/>
  <c r="C233" i="23"/>
  <c r="C200" i="23"/>
  <c r="C134" i="23"/>
  <c r="C167" i="23"/>
  <c r="C334" i="23"/>
  <c r="C268" i="23"/>
  <c r="C301" i="23"/>
  <c r="C235" i="23"/>
  <c r="C169" i="23"/>
  <c r="C136" i="23"/>
  <c r="C367" i="23"/>
  <c r="C202" i="23"/>
  <c r="J42" i="23"/>
  <c r="C304" i="23"/>
  <c r="C370" i="23"/>
  <c r="C238" i="23"/>
  <c r="C106" i="23"/>
  <c r="C60" i="23"/>
  <c r="E91" i="23"/>
  <c r="C160" i="23"/>
  <c r="C168" i="23"/>
  <c r="C205" i="23"/>
  <c r="C296" i="23"/>
  <c r="H308" i="23"/>
  <c r="H306" i="23"/>
  <c r="C337" i="23"/>
  <c r="C365" i="23"/>
  <c r="C327" i="23"/>
  <c r="C261" i="23"/>
  <c r="C228" i="23"/>
  <c r="C331" i="23"/>
  <c r="C265" i="23"/>
  <c r="C232" i="23"/>
  <c r="C335" i="23"/>
  <c r="C269" i="23"/>
  <c r="C236" i="23"/>
  <c r="H240" i="23"/>
  <c r="H339" i="23"/>
  <c r="C364" i="23"/>
  <c r="C129" i="23"/>
  <c r="C298" i="23"/>
  <c r="U14" i="24" l="1"/>
  <c r="K19" i="23"/>
  <c r="J47" i="26"/>
  <c r="K12" i="26"/>
  <c r="H145" i="24"/>
  <c r="K16" i="23"/>
  <c r="K13" i="23"/>
  <c r="K11" i="23"/>
  <c r="E83" i="24"/>
  <c r="U10" i="24"/>
  <c r="U20" i="24" s="1"/>
  <c r="E24" i="24" s="1"/>
  <c r="K10" i="26"/>
  <c r="K21" i="26"/>
  <c r="G24" i="26"/>
  <c r="E77" i="26"/>
  <c r="E83" i="26"/>
  <c r="K23" i="26"/>
  <c r="H45" i="25"/>
  <c r="H376" i="25"/>
  <c r="K16" i="25"/>
  <c r="H310" i="25"/>
  <c r="H112" i="25"/>
  <c r="H178" i="25"/>
  <c r="H277" i="25"/>
  <c r="H50" i="25"/>
  <c r="H145" i="25"/>
  <c r="H79" i="25"/>
  <c r="H211" i="25"/>
  <c r="H343" i="25"/>
  <c r="E83" i="25"/>
  <c r="H45" i="26"/>
  <c r="E75" i="26"/>
  <c r="K14" i="26"/>
  <c r="K20" i="26"/>
  <c r="K13" i="26"/>
  <c r="K15" i="26"/>
  <c r="K22" i="26"/>
  <c r="K19" i="26"/>
  <c r="K21" i="25"/>
  <c r="K23" i="25"/>
  <c r="H112" i="24"/>
  <c r="H244" i="24"/>
  <c r="H376" i="24"/>
  <c r="H310" i="24"/>
  <c r="H277" i="24"/>
  <c r="H45" i="24"/>
  <c r="K62" i="24"/>
  <c r="H343" i="24"/>
  <c r="K66" i="24"/>
  <c r="K63" i="24"/>
  <c r="K69" i="24"/>
  <c r="K67" i="24"/>
  <c r="K60" i="24"/>
  <c r="K72" i="24"/>
  <c r="K71" i="24"/>
  <c r="K70" i="24"/>
  <c r="G74" i="24"/>
  <c r="K64" i="24"/>
  <c r="K73" i="24"/>
  <c r="K65" i="24"/>
  <c r="I74" i="24"/>
  <c r="K74" i="24"/>
  <c r="K68" i="24"/>
  <c r="J78" i="24"/>
  <c r="K61" i="24"/>
  <c r="K12" i="23"/>
  <c r="K18" i="23"/>
  <c r="J47" i="23"/>
  <c r="G24" i="23"/>
  <c r="K15" i="23"/>
  <c r="K17" i="23"/>
  <c r="K20" i="23"/>
  <c r="K10" i="23"/>
  <c r="J83" i="23"/>
  <c r="E83" i="23"/>
  <c r="U10" i="23"/>
  <c r="K15" i="25"/>
  <c r="J47" i="25"/>
  <c r="K11" i="25"/>
  <c r="K17" i="25"/>
  <c r="K24" i="25"/>
  <c r="K24" i="23"/>
  <c r="I24" i="23"/>
  <c r="K23" i="23"/>
  <c r="E75" i="25"/>
  <c r="K13" i="25"/>
  <c r="K12" i="25"/>
  <c r="K18" i="25"/>
  <c r="I24" i="26"/>
  <c r="K11" i="26"/>
  <c r="K16" i="26"/>
  <c r="K20" i="25"/>
  <c r="I24" i="25"/>
  <c r="U17" i="25"/>
  <c r="K22" i="25"/>
  <c r="K10" i="25"/>
  <c r="K19" i="25"/>
  <c r="U18" i="25"/>
  <c r="K21" i="23"/>
  <c r="K14" i="23"/>
  <c r="E77" i="25"/>
  <c r="K14" i="25"/>
  <c r="K17" i="26"/>
  <c r="K18" i="26"/>
  <c r="U14" i="25"/>
  <c r="U15" i="25"/>
  <c r="U14" i="26"/>
  <c r="U20" i="26" s="1"/>
  <c r="E24" i="26" s="1"/>
  <c r="H48" i="23"/>
  <c r="F28" i="2"/>
  <c r="H211" i="24"/>
  <c r="H178" i="24"/>
  <c r="AA20" i="26"/>
  <c r="H50" i="24"/>
  <c r="K72" i="25"/>
  <c r="K64" i="25"/>
  <c r="K61" i="25"/>
  <c r="K62" i="25"/>
  <c r="K74" i="25"/>
  <c r="K71" i="25"/>
  <c r="K69" i="25"/>
  <c r="J78" i="25"/>
  <c r="K59" i="25"/>
  <c r="K68" i="25"/>
  <c r="K60" i="25"/>
  <c r="K63" i="25"/>
  <c r="K73" i="25"/>
  <c r="K67" i="25"/>
  <c r="K66" i="25"/>
  <c r="G74" i="25"/>
  <c r="K70" i="25"/>
  <c r="K65" i="25"/>
  <c r="K63" i="23"/>
  <c r="K64" i="23"/>
  <c r="K71" i="23"/>
  <c r="K72" i="23"/>
  <c r="K67" i="23"/>
  <c r="K59" i="23"/>
  <c r="K60" i="23"/>
  <c r="K68" i="23"/>
  <c r="K61" i="23"/>
  <c r="K65" i="23"/>
  <c r="K69" i="23"/>
  <c r="K73" i="23"/>
  <c r="K74" i="23"/>
  <c r="K62" i="23"/>
  <c r="K66" i="23"/>
  <c r="K70" i="23"/>
  <c r="I74" i="23"/>
  <c r="AA20" i="24"/>
  <c r="H310" i="26"/>
  <c r="H277" i="26"/>
  <c r="H79" i="26"/>
  <c r="H343" i="26"/>
  <c r="H211" i="26"/>
  <c r="H145" i="26"/>
  <c r="H178" i="26"/>
  <c r="H376" i="26"/>
  <c r="H244" i="26"/>
  <c r="H112" i="26"/>
  <c r="K73" i="26"/>
  <c r="K72" i="26"/>
  <c r="K71" i="26"/>
  <c r="K70" i="26"/>
  <c r="K69" i="26"/>
  <c r="K68" i="26"/>
  <c r="K67" i="26"/>
  <c r="K66" i="26"/>
  <c r="K65" i="26"/>
  <c r="K64" i="26"/>
  <c r="K63" i="26"/>
  <c r="K62" i="26"/>
  <c r="K61" i="26"/>
  <c r="K60" i="26"/>
  <c r="J78" i="26"/>
  <c r="K59" i="26"/>
  <c r="G74" i="26"/>
  <c r="K74" i="26"/>
  <c r="I74" i="26"/>
  <c r="E75" i="24"/>
  <c r="E77" i="24"/>
  <c r="K21" i="24"/>
  <c r="K18" i="24"/>
  <c r="I24" i="24"/>
  <c r="K22" i="24"/>
  <c r="K19" i="24"/>
  <c r="K16" i="24"/>
  <c r="K12" i="24"/>
  <c r="K14" i="24"/>
  <c r="K10" i="24"/>
  <c r="J47" i="24"/>
  <c r="K23" i="24"/>
  <c r="K15" i="24"/>
  <c r="K11" i="24"/>
  <c r="G24" i="24"/>
  <c r="K24" i="24"/>
  <c r="K13" i="24"/>
  <c r="K20" i="24"/>
  <c r="K17" i="24"/>
  <c r="E77" i="23"/>
  <c r="E75" i="23"/>
  <c r="J77" i="23"/>
  <c r="J75" i="23"/>
  <c r="J75" i="24" l="1"/>
  <c r="J83" i="24"/>
  <c r="J84" i="24"/>
  <c r="J84" i="26"/>
  <c r="J83" i="26"/>
  <c r="J75" i="25"/>
  <c r="J84" i="25"/>
  <c r="J83" i="25"/>
  <c r="J77" i="24"/>
  <c r="H244" i="23"/>
  <c r="H145" i="23"/>
  <c r="H79" i="23"/>
  <c r="H277" i="23"/>
  <c r="H310" i="23"/>
  <c r="H178" i="23"/>
  <c r="H211" i="23"/>
  <c r="H112" i="23"/>
  <c r="H376" i="23"/>
  <c r="H343" i="23"/>
  <c r="H50" i="23"/>
  <c r="J77" i="25"/>
  <c r="E47" i="24"/>
  <c r="E47" i="26"/>
  <c r="J75" i="26"/>
  <c r="J77" i="26"/>
  <c r="N7" i="21" l="1"/>
  <c r="R7" i="21"/>
  <c r="S7" i="21"/>
  <c r="G60" i="24" s="1"/>
  <c r="T7" i="21"/>
  <c r="U7" i="21"/>
  <c r="V7" i="21"/>
  <c r="W7" i="21"/>
  <c r="X7" i="21"/>
  <c r="Y7" i="21"/>
  <c r="Z7" i="21"/>
  <c r="AA7" i="21"/>
  <c r="AB7" i="21"/>
  <c r="AC7" i="21"/>
  <c r="F291" i="23" s="1"/>
  <c r="AD7" i="21"/>
  <c r="AE7" i="21"/>
  <c r="F324" i="23" s="1"/>
  <c r="AF7" i="21"/>
  <c r="AG7" i="21"/>
  <c r="F357" i="23" s="1"/>
  <c r="AH7" i="21"/>
  <c r="AI7" i="21"/>
  <c r="AJ7" i="21"/>
  <c r="AK7" i="21"/>
  <c r="F93" i="24" s="1"/>
  <c r="AL7" i="21"/>
  <c r="AM7" i="21"/>
  <c r="F126" i="24" s="1"/>
  <c r="AN7" i="21"/>
  <c r="AO7" i="21"/>
  <c r="F159" i="24" s="1"/>
  <c r="AP7" i="21"/>
  <c r="AQ7" i="21"/>
  <c r="F192" i="24" s="1"/>
  <c r="AR7" i="21"/>
  <c r="AS7" i="21"/>
  <c r="F225" i="24" s="1"/>
  <c r="AT7" i="21"/>
  <c r="AU7" i="21"/>
  <c r="F258" i="24" s="1"/>
  <c r="AV7" i="21"/>
  <c r="AW7" i="21"/>
  <c r="F291" i="24" s="1"/>
  <c r="AX7" i="21"/>
  <c r="AY7" i="21"/>
  <c r="F324" i="24" s="1"/>
  <c r="AZ7" i="21"/>
  <c r="BA7" i="21"/>
  <c r="F357" i="24" s="1"/>
  <c r="BB7" i="21"/>
  <c r="BC7" i="21"/>
  <c r="BD7" i="21"/>
  <c r="BE7" i="21"/>
  <c r="BF7" i="21"/>
  <c r="BG7" i="21"/>
  <c r="F126" i="25" s="1"/>
  <c r="BH7" i="21"/>
  <c r="BI7" i="21"/>
  <c r="F159" i="25" s="1"/>
  <c r="BJ7" i="21"/>
  <c r="BK7" i="21"/>
  <c r="F192" i="25" s="1"/>
  <c r="BL7" i="21"/>
  <c r="BM7" i="21"/>
  <c r="F225" i="25" s="1"/>
  <c r="BN7" i="21"/>
  <c r="BO7" i="21"/>
  <c r="F258" i="25" s="1"/>
  <c r="BP7" i="21"/>
  <c r="BQ7" i="21"/>
  <c r="F291" i="25" s="1"/>
  <c r="BR7" i="21"/>
  <c r="BS7" i="21"/>
  <c r="F324" i="25" s="1"/>
  <c r="BT7" i="21"/>
  <c r="BU7" i="21"/>
  <c r="F357" i="25" s="1"/>
  <c r="BV7" i="21"/>
  <c r="BW7" i="21"/>
  <c r="BX7" i="21"/>
  <c r="BY7" i="21"/>
  <c r="F93" i="26" s="1"/>
  <c r="BZ7" i="21"/>
  <c r="CA7" i="21"/>
  <c r="F126" i="26" s="1"/>
  <c r="CB7" i="21"/>
  <c r="CC7" i="21"/>
  <c r="F159" i="26" s="1"/>
  <c r="CD7" i="21"/>
  <c r="CE7" i="21"/>
  <c r="F192" i="26" s="1"/>
  <c r="CF7" i="21"/>
  <c r="CG7" i="21"/>
  <c r="F225" i="26" s="1"/>
  <c r="CH7" i="21"/>
  <c r="CI7" i="21"/>
  <c r="F258" i="26" s="1"/>
  <c r="CJ7" i="21"/>
  <c r="CK7" i="21"/>
  <c r="F291" i="26" s="1"/>
  <c r="CL7" i="21"/>
  <c r="CM7" i="21"/>
  <c r="F324" i="26" s="1"/>
  <c r="CN7" i="21"/>
  <c r="CO7" i="21"/>
  <c r="F357" i="26" s="1"/>
  <c r="CP7" i="21"/>
  <c r="CQ7" i="21"/>
  <c r="CR7" i="21"/>
  <c r="CS7" i="21"/>
  <c r="F93" i="22" s="1"/>
  <c r="CT7" i="21"/>
  <c r="CU7" i="21"/>
  <c r="F126" i="22" s="1"/>
  <c r="CV7" i="21"/>
  <c r="CW7" i="21"/>
  <c r="F159" i="22" s="1"/>
  <c r="CX7" i="21"/>
  <c r="CY7" i="21"/>
  <c r="F192" i="22" s="1"/>
  <c r="CZ7" i="21"/>
  <c r="DA7" i="21"/>
  <c r="F225" i="22" s="1"/>
  <c r="DB7" i="21"/>
  <c r="DC7" i="21"/>
  <c r="F258" i="22" s="1"/>
  <c r="DD7" i="21"/>
  <c r="DE7" i="21"/>
  <c r="F291" i="22" s="1"/>
  <c r="DF7" i="21"/>
  <c r="DG7" i="21"/>
  <c r="F324" i="22" s="1"/>
  <c r="DH7" i="21"/>
  <c r="DI7" i="21"/>
  <c r="F357" i="22" s="1"/>
  <c r="DJ7" i="21"/>
  <c r="DK7" i="21"/>
  <c r="DL7" i="21"/>
  <c r="DM7" i="21"/>
  <c r="DN7" i="21"/>
  <c r="DO7" i="21"/>
  <c r="DP7" i="21"/>
  <c r="DQ7" i="21"/>
  <c r="DR7" i="21"/>
  <c r="DS7" i="21"/>
  <c r="DT7" i="21"/>
  <c r="DU7" i="21"/>
  <c r="DV7" i="21"/>
  <c r="DW7" i="21"/>
  <c r="DX7" i="21"/>
  <c r="DY7" i="21"/>
  <c r="DZ7" i="21"/>
  <c r="EA7" i="21"/>
  <c r="EB7" i="21"/>
  <c r="EC7" i="21"/>
  <c r="ED7" i="21"/>
  <c r="EE7" i="21"/>
  <c r="EF7" i="21"/>
  <c r="EG7" i="21"/>
  <c r="EH7" i="21"/>
  <c r="EI7" i="21"/>
  <c r="EJ7" i="21"/>
  <c r="EK7" i="21"/>
  <c r="EL7" i="21"/>
  <c r="EM7" i="21"/>
  <c r="EN7" i="21"/>
  <c r="EO7" i="21"/>
  <c r="EP7" i="21"/>
  <c r="EQ7" i="21"/>
  <c r="ER7" i="21"/>
  <c r="ES7" i="21"/>
  <c r="ET7" i="21"/>
  <c r="EU7" i="21"/>
  <c r="EV7" i="21"/>
  <c r="EW7" i="21"/>
  <c r="EX7" i="21"/>
  <c r="EY7" i="21"/>
  <c r="EZ7" i="21"/>
  <c r="FA7" i="21"/>
  <c r="FB7" i="21"/>
  <c r="FC7" i="21"/>
  <c r="FD7" i="21"/>
  <c r="FE7" i="21"/>
  <c r="FF7" i="21"/>
  <c r="FG7" i="21"/>
  <c r="FH7" i="21"/>
  <c r="FI7" i="21"/>
  <c r="FJ7" i="21"/>
  <c r="FK7" i="21"/>
  <c r="FL7" i="21"/>
  <c r="FM7" i="21"/>
  <c r="FN7" i="21"/>
  <c r="FO7" i="21"/>
  <c r="FP7" i="21"/>
  <c r="FQ7" i="21"/>
  <c r="FR7" i="21"/>
  <c r="FS7" i="21"/>
  <c r="FT7" i="21"/>
  <c r="FU7" i="21"/>
  <c r="FV7" i="21"/>
  <c r="FW7" i="21"/>
  <c r="FX7" i="21"/>
  <c r="FY7" i="21"/>
  <c r="FZ7" i="21"/>
  <c r="GA7" i="21"/>
  <c r="GB7" i="21"/>
  <c r="GC7" i="21"/>
  <c r="GD7" i="21"/>
  <c r="GE7" i="21"/>
  <c r="GF7" i="21"/>
  <c r="GG7" i="21"/>
  <c r="GH7" i="21"/>
  <c r="GI7" i="21"/>
  <c r="GJ7" i="21"/>
  <c r="GK7" i="21"/>
  <c r="GL7" i="21"/>
  <c r="GM7" i="21"/>
  <c r="GN7" i="21"/>
  <c r="GO7" i="21"/>
  <c r="GP7" i="21"/>
  <c r="GQ7" i="21"/>
  <c r="GR7" i="21"/>
  <c r="GS7" i="21"/>
  <c r="GT7" i="21"/>
  <c r="GU7" i="21"/>
  <c r="GV7" i="21"/>
  <c r="GW7" i="21"/>
  <c r="GX7" i="21"/>
  <c r="GY7" i="21"/>
  <c r="GZ7" i="21"/>
  <c r="HA7" i="21"/>
  <c r="HB7" i="21"/>
  <c r="HC7" i="21"/>
  <c r="HD7" i="21"/>
  <c r="HE7" i="21"/>
  <c r="P7" i="21"/>
  <c r="Q7" i="21"/>
  <c r="O7" i="21"/>
  <c r="J30" i="26" l="1"/>
  <c r="E225" i="22"/>
  <c r="J225" i="22"/>
  <c r="E126" i="22"/>
  <c r="J126" i="22"/>
  <c r="J192" i="22"/>
  <c r="E192" i="22"/>
  <c r="J93" i="22"/>
  <c r="E93" i="22"/>
  <c r="J30" i="22"/>
  <c r="G60" i="26"/>
  <c r="G60" i="22"/>
  <c r="J291" i="22"/>
  <c r="E291" i="22"/>
  <c r="J324" i="22"/>
  <c r="E324" i="22"/>
  <c r="E357" i="22"/>
  <c r="J357" i="22"/>
  <c r="E258" i="22"/>
  <c r="J258" i="22"/>
  <c r="E159" i="22"/>
  <c r="J159" i="22"/>
  <c r="E291" i="26"/>
  <c r="J291" i="26"/>
  <c r="J159" i="26"/>
  <c r="E159" i="26"/>
  <c r="J357" i="25"/>
  <c r="E357" i="25"/>
  <c r="E225" i="25"/>
  <c r="J225" i="25"/>
  <c r="J30" i="25"/>
  <c r="J93" i="25"/>
  <c r="J357" i="24"/>
  <c r="E357" i="24"/>
  <c r="E291" i="24"/>
  <c r="J291" i="24"/>
  <c r="J159" i="24"/>
  <c r="E159" i="24"/>
  <c r="J30" i="24"/>
  <c r="E93" i="24"/>
  <c r="J93" i="24"/>
  <c r="E357" i="23"/>
  <c r="J357" i="23"/>
  <c r="J291" i="23"/>
  <c r="E291" i="23"/>
  <c r="E225" i="23"/>
  <c r="J225" i="23"/>
  <c r="E159" i="23"/>
  <c r="J159" i="23"/>
  <c r="E93" i="23"/>
  <c r="J30" i="23"/>
  <c r="J93" i="23"/>
  <c r="E324" i="26"/>
  <c r="J324" i="26"/>
  <c r="J258" i="26"/>
  <c r="E258" i="26"/>
  <c r="J192" i="26"/>
  <c r="E192" i="26"/>
  <c r="J126" i="26"/>
  <c r="E126" i="26"/>
  <c r="J324" i="25"/>
  <c r="E324" i="25"/>
  <c r="J258" i="25"/>
  <c r="E258" i="25"/>
  <c r="E192" i="25"/>
  <c r="J192" i="25"/>
  <c r="J126" i="25"/>
  <c r="E126" i="25"/>
  <c r="E324" i="24"/>
  <c r="J324" i="24"/>
  <c r="J258" i="24"/>
  <c r="E258" i="24"/>
  <c r="J192" i="24"/>
  <c r="E192" i="24"/>
  <c r="E126" i="24"/>
  <c r="J126" i="24"/>
  <c r="E324" i="23"/>
  <c r="J324" i="23"/>
  <c r="J258" i="23"/>
  <c r="J192" i="23"/>
  <c r="E192" i="23"/>
  <c r="E126" i="23"/>
  <c r="J126" i="23"/>
  <c r="E357" i="26"/>
  <c r="J357" i="26"/>
  <c r="E225" i="26"/>
  <c r="J225" i="26"/>
  <c r="J93" i="26"/>
  <c r="E93" i="26"/>
  <c r="E291" i="25"/>
  <c r="J291" i="25"/>
  <c r="J159" i="25"/>
  <c r="E159" i="25"/>
  <c r="J225" i="24"/>
  <c r="E225" i="24"/>
  <c r="HE6" i="21"/>
  <c r="HD6" i="21"/>
  <c r="HC6" i="21"/>
  <c r="HB6" i="21"/>
  <c r="HA6" i="21"/>
  <c r="GZ6" i="21"/>
  <c r="GY6" i="21"/>
  <c r="GX6" i="21"/>
  <c r="GW6" i="21"/>
  <c r="GV6" i="21"/>
  <c r="GU6" i="21"/>
  <c r="GT6" i="21"/>
  <c r="GS6" i="21"/>
  <c r="GR6" i="21"/>
  <c r="GQ6" i="21"/>
  <c r="GP6" i="21"/>
  <c r="GO6" i="21"/>
  <c r="GN6" i="21"/>
  <c r="GM6" i="21"/>
  <c r="GL6" i="21"/>
  <c r="GK6" i="21"/>
  <c r="GJ6" i="21"/>
  <c r="GI6" i="21"/>
  <c r="GH6" i="21"/>
  <c r="GG6" i="21"/>
  <c r="GF6" i="21"/>
  <c r="GE6" i="21"/>
  <c r="GD6" i="21"/>
  <c r="GC6" i="21"/>
  <c r="GB6" i="21"/>
  <c r="GA6" i="21"/>
  <c r="FZ6" i="21"/>
  <c r="FY6" i="21"/>
  <c r="FX6" i="21"/>
  <c r="FW6" i="21"/>
  <c r="FV6" i="21"/>
  <c r="FU6" i="21"/>
  <c r="FT6" i="21"/>
  <c r="FS6" i="21"/>
  <c r="FR6" i="21"/>
  <c r="FQ6" i="21"/>
  <c r="FP6" i="21"/>
  <c r="FO6" i="21"/>
  <c r="FN6" i="21"/>
  <c r="FM6" i="21"/>
  <c r="FL6" i="21"/>
  <c r="FK6" i="21"/>
  <c r="FJ6" i="21"/>
  <c r="FI6" i="21"/>
  <c r="FH6" i="21"/>
  <c r="FG6" i="21"/>
  <c r="FF6" i="21"/>
  <c r="FE6" i="21"/>
  <c r="FD6" i="21"/>
  <c r="FC6" i="21"/>
  <c r="FB6" i="21"/>
  <c r="FA6" i="21"/>
  <c r="EZ6" i="21"/>
  <c r="EY6" i="21"/>
  <c r="EX6" i="21"/>
  <c r="EW6" i="21"/>
  <c r="EV6" i="21"/>
  <c r="EU6" i="21"/>
  <c r="ET6" i="21"/>
  <c r="ES6" i="21"/>
  <c r="ER6" i="21"/>
  <c r="EQ6" i="21"/>
  <c r="EP6" i="21"/>
  <c r="EO6" i="21"/>
  <c r="EN6" i="21"/>
  <c r="EM6" i="21"/>
  <c r="EL6" i="21"/>
  <c r="EK6" i="21"/>
  <c r="EJ6" i="21"/>
  <c r="EI6" i="21"/>
  <c r="EH6" i="21"/>
  <c r="EG6" i="21"/>
  <c r="EF6" i="21"/>
  <c r="EE6" i="21"/>
  <c r="ED6" i="21"/>
  <c r="EC6" i="21"/>
  <c r="EB6" i="21"/>
  <c r="EA6" i="21"/>
  <c r="DZ6" i="21"/>
  <c r="DY6" i="21"/>
  <c r="DX6" i="21"/>
  <c r="DW6" i="21"/>
  <c r="DV6" i="21"/>
  <c r="DU6" i="21"/>
  <c r="DT6" i="21"/>
  <c r="DS6" i="21"/>
  <c r="DR6" i="21"/>
  <c r="DQ6" i="21"/>
  <c r="DP6" i="21"/>
  <c r="DO6" i="21"/>
  <c r="DN6" i="21"/>
  <c r="DM6" i="21"/>
  <c r="DL6" i="21"/>
  <c r="DK6" i="21"/>
  <c r="DJ6" i="21"/>
  <c r="DI6" i="21"/>
  <c r="F356" i="22" s="1"/>
  <c r="DH6" i="21"/>
  <c r="DG6" i="21"/>
  <c r="F323" i="22" s="1"/>
  <c r="DF6" i="21"/>
  <c r="DE6" i="21"/>
  <c r="F290" i="22" s="1"/>
  <c r="DD6" i="21"/>
  <c r="DC6" i="21"/>
  <c r="F257" i="22" s="1"/>
  <c r="DB6" i="21"/>
  <c r="DA6" i="21"/>
  <c r="F224" i="22" s="1"/>
  <c r="CZ6" i="21"/>
  <c r="CY6" i="21"/>
  <c r="F191" i="22" s="1"/>
  <c r="CX6" i="21"/>
  <c r="CW6" i="21"/>
  <c r="F158" i="22" s="1"/>
  <c r="CV6" i="21"/>
  <c r="CU6" i="21"/>
  <c r="F125" i="22" s="1"/>
  <c r="CT6" i="21"/>
  <c r="CS6" i="21"/>
  <c r="F92" i="22" s="1"/>
  <c r="CR6" i="21"/>
  <c r="CQ6" i="21"/>
  <c r="CP6" i="21"/>
  <c r="CO6" i="21"/>
  <c r="F356" i="26" s="1"/>
  <c r="CN6" i="21"/>
  <c r="CM6" i="21"/>
  <c r="F323" i="26" s="1"/>
  <c r="CL6" i="21"/>
  <c r="CK6" i="21"/>
  <c r="F290" i="26" s="1"/>
  <c r="CJ6" i="21"/>
  <c r="CI6" i="21"/>
  <c r="F257" i="26" s="1"/>
  <c r="CH6" i="21"/>
  <c r="CG6" i="21"/>
  <c r="F224" i="26" s="1"/>
  <c r="CF6" i="21"/>
  <c r="CE6" i="21"/>
  <c r="F191" i="26" s="1"/>
  <c r="CD6" i="21"/>
  <c r="CC6" i="21"/>
  <c r="F158" i="26" s="1"/>
  <c r="CB6" i="21"/>
  <c r="CA6" i="21"/>
  <c r="F125" i="26" s="1"/>
  <c r="BZ6" i="21"/>
  <c r="BY6" i="21"/>
  <c r="F92" i="26" s="1"/>
  <c r="BX6" i="21"/>
  <c r="BW6" i="21"/>
  <c r="BV6" i="21"/>
  <c r="BU6" i="21"/>
  <c r="F356" i="25" s="1"/>
  <c r="BT6" i="21"/>
  <c r="BS6" i="21"/>
  <c r="F323" i="25" s="1"/>
  <c r="BR6" i="21"/>
  <c r="BQ6" i="21"/>
  <c r="F290" i="25" s="1"/>
  <c r="BP6" i="21"/>
  <c r="BO6" i="21"/>
  <c r="F257" i="25" s="1"/>
  <c r="BN6" i="21"/>
  <c r="BM6" i="21"/>
  <c r="F224" i="25" s="1"/>
  <c r="BL6" i="21"/>
  <c r="BK6" i="21"/>
  <c r="F191" i="25" s="1"/>
  <c r="BJ6" i="21"/>
  <c r="BI6" i="21"/>
  <c r="F158" i="25" s="1"/>
  <c r="BH6" i="21"/>
  <c r="BG6" i="21"/>
  <c r="F125" i="25" s="1"/>
  <c r="BF6" i="21"/>
  <c r="BE6" i="21"/>
  <c r="BD6" i="21"/>
  <c r="BC6" i="21"/>
  <c r="BB6" i="21"/>
  <c r="BA6" i="21"/>
  <c r="F356" i="24" s="1"/>
  <c r="AZ6" i="21"/>
  <c r="AY6" i="21"/>
  <c r="F323" i="24" s="1"/>
  <c r="AX6" i="21"/>
  <c r="AW6" i="21"/>
  <c r="F290" i="24" s="1"/>
  <c r="AV6" i="21"/>
  <c r="AU6" i="21"/>
  <c r="F257" i="24" s="1"/>
  <c r="AT6" i="21"/>
  <c r="AS6" i="21"/>
  <c r="F224" i="24" s="1"/>
  <c r="AR6" i="21"/>
  <c r="AQ6" i="21"/>
  <c r="F191" i="24" s="1"/>
  <c r="AP6" i="21"/>
  <c r="AO6" i="21"/>
  <c r="F158" i="24" s="1"/>
  <c r="AN6" i="21"/>
  <c r="AM6" i="21"/>
  <c r="F125" i="24" s="1"/>
  <c r="AL6" i="21"/>
  <c r="AK6" i="21"/>
  <c r="F92" i="24" s="1"/>
  <c r="AJ6" i="21"/>
  <c r="AI6" i="21"/>
  <c r="AH6" i="21"/>
  <c r="AG6" i="21"/>
  <c r="F356" i="23" s="1"/>
  <c r="AF6" i="21"/>
  <c r="AE6" i="21"/>
  <c r="F323" i="23" s="1"/>
  <c r="AD6" i="21"/>
  <c r="AC6" i="21"/>
  <c r="F290" i="23" s="1"/>
  <c r="AB6" i="21"/>
  <c r="AA6" i="21"/>
  <c r="Y6" i="21"/>
  <c r="W6" i="21"/>
  <c r="U6" i="21"/>
  <c r="S6" i="21"/>
  <c r="G59" i="24" s="1"/>
  <c r="Q6" i="21"/>
  <c r="G92" i="23" s="1"/>
  <c r="P6" i="21"/>
  <c r="O6" i="21"/>
  <c r="N6" i="21"/>
  <c r="F371" i="22" l="1"/>
  <c r="F375" i="22" s="1"/>
  <c r="J356" i="22"/>
  <c r="J371" i="22" s="1"/>
  <c r="E356" i="22"/>
  <c r="E371" i="22" s="1"/>
  <c r="J92" i="22"/>
  <c r="J107" i="22" s="1"/>
  <c r="F107" i="22"/>
  <c r="F111" i="22" s="1"/>
  <c r="E92" i="22"/>
  <c r="E191" i="22"/>
  <c r="E206" i="22" s="1"/>
  <c r="F206" i="22"/>
  <c r="F210" i="22" s="1"/>
  <c r="J191" i="22"/>
  <c r="J206" i="22" s="1"/>
  <c r="E290" i="22"/>
  <c r="E305" i="22" s="1"/>
  <c r="F305" i="22"/>
  <c r="F309" i="22" s="1"/>
  <c r="J290" i="22"/>
  <c r="J305" i="22" s="1"/>
  <c r="F173" i="22"/>
  <c r="F177" i="22" s="1"/>
  <c r="J158" i="22"/>
  <c r="J173" i="22" s="1"/>
  <c r="E158" i="22"/>
  <c r="E173" i="22" s="1"/>
  <c r="G59" i="26"/>
  <c r="G59" i="22"/>
  <c r="F272" i="22"/>
  <c r="F276" i="22" s="1"/>
  <c r="E257" i="22"/>
  <c r="E272" i="22" s="1"/>
  <c r="J257" i="22"/>
  <c r="J272" i="22" s="1"/>
  <c r="F140" i="22"/>
  <c r="F144" i="22" s="1"/>
  <c r="J125" i="22"/>
  <c r="J140" i="22" s="1"/>
  <c r="E125" i="22"/>
  <c r="E140" i="22" s="1"/>
  <c r="F239" i="22"/>
  <c r="F243" i="22" s="1"/>
  <c r="E224" i="22"/>
  <c r="E239" i="22" s="1"/>
  <c r="J224" i="22"/>
  <c r="J239" i="22" s="1"/>
  <c r="E323" i="22"/>
  <c r="E338" i="22" s="1"/>
  <c r="J323" i="22"/>
  <c r="J338" i="22" s="1"/>
  <c r="F338" i="22"/>
  <c r="F342" i="22" s="1"/>
  <c r="J158" i="23"/>
  <c r="J173" i="23" s="1"/>
  <c r="F173" i="23"/>
  <c r="F177" i="23" s="1"/>
  <c r="E158" i="23"/>
  <c r="E173" i="23" s="1"/>
  <c r="E290" i="23"/>
  <c r="E305" i="23" s="1"/>
  <c r="J290" i="23"/>
  <c r="J305" i="23" s="1"/>
  <c r="F305" i="23"/>
  <c r="F309" i="23" s="1"/>
  <c r="J92" i="24"/>
  <c r="J107" i="24" s="1"/>
  <c r="F107" i="24"/>
  <c r="F111" i="24" s="1"/>
  <c r="E92" i="24"/>
  <c r="F239" i="24"/>
  <c r="F243" i="24" s="1"/>
  <c r="J224" i="24"/>
  <c r="J239" i="24" s="1"/>
  <c r="E224" i="24"/>
  <c r="E239" i="24" s="1"/>
  <c r="F371" i="24"/>
  <c r="F375" i="24" s="1"/>
  <c r="E356" i="24"/>
  <c r="E371" i="24" s="1"/>
  <c r="J356" i="24"/>
  <c r="J371" i="24" s="1"/>
  <c r="E158" i="25"/>
  <c r="E173" i="25" s="1"/>
  <c r="J158" i="25"/>
  <c r="J173" i="25" s="1"/>
  <c r="F173" i="25"/>
  <c r="F177" i="25" s="1"/>
  <c r="J191" i="23"/>
  <c r="J206" i="23" s="1"/>
  <c r="E191" i="23"/>
  <c r="E206" i="23" s="1"/>
  <c r="F206" i="23"/>
  <c r="F210" i="23" s="1"/>
  <c r="E323" i="23"/>
  <c r="E338" i="23" s="1"/>
  <c r="F338" i="23"/>
  <c r="F342" i="23" s="1"/>
  <c r="J323" i="23"/>
  <c r="J338" i="23" s="1"/>
  <c r="F140" i="24"/>
  <c r="F144" i="24" s="1"/>
  <c r="E125" i="24"/>
  <c r="E140" i="24" s="1"/>
  <c r="J125" i="24"/>
  <c r="J140" i="24" s="1"/>
  <c r="J257" i="24"/>
  <c r="J272" i="24" s="1"/>
  <c r="E257" i="24"/>
  <c r="E272" i="24" s="1"/>
  <c r="F272" i="24"/>
  <c r="F276" i="24" s="1"/>
  <c r="E191" i="25"/>
  <c r="E206" i="25" s="1"/>
  <c r="F206" i="25"/>
  <c r="F210" i="25" s="1"/>
  <c r="J191" i="25"/>
  <c r="J206" i="25" s="1"/>
  <c r="E257" i="25"/>
  <c r="E272" i="25" s="1"/>
  <c r="J257" i="25"/>
  <c r="J272" i="25" s="1"/>
  <c r="F272" i="25"/>
  <c r="F276" i="25" s="1"/>
  <c r="J323" i="25"/>
  <c r="J338" i="25" s="1"/>
  <c r="F338" i="25"/>
  <c r="F342" i="25" s="1"/>
  <c r="E323" i="25"/>
  <c r="E338" i="25" s="1"/>
  <c r="E125" i="26"/>
  <c r="E140" i="26" s="1"/>
  <c r="J125" i="26"/>
  <c r="J140" i="26" s="1"/>
  <c r="F140" i="26"/>
  <c r="F144" i="26" s="1"/>
  <c r="F206" i="26"/>
  <c r="F210" i="26" s="1"/>
  <c r="E191" i="26"/>
  <c r="E206" i="26" s="1"/>
  <c r="J191" i="26"/>
  <c r="J206" i="26" s="1"/>
  <c r="J257" i="26"/>
  <c r="J272" i="26" s="1"/>
  <c r="E257" i="26"/>
  <c r="E272" i="26" s="1"/>
  <c r="F272" i="26"/>
  <c r="F276" i="26" s="1"/>
  <c r="F338" i="26"/>
  <c r="F342" i="26" s="1"/>
  <c r="E323" i="26"/>
  <c r="E338" i="26" s="1"/>
  <c r="J323" i="26"/>
  <c r="J338" i="26" s="1"/>
  <c r="J125" i="23"/>
  <c r="J140" i="23" s="1"/>
  <c r="E125" i="23"/>
  <c r="E140" i="23" s="1"/>
  <c r="F140" i="23"/>
  <c r="F144" i="23" s="1"/>
  <c r="J257" i="23"/>
  <c r="J272" i="23" s="1"/>
  <c r="E272" i="23"/>
  <c r="F272" i="23"/>
  <c r="F276" i="23" s="1"/>
  <c r="E191" i="24"/>
  <c r="E206" i="24" s="1"/>
  <c r="F206" i="24"/>
  <c r="F210" i="24" s="1"/>
  <c r="J191" i="24"/>
  <c r="J206" i="24" s="1"/>
  <c r="F338" i="24"/>
  <c r="F342" i="24" s="1"/>
  <c r="E323" i="24"/>
  <c r="E338" i="24" s="1"/>
  <c r="J323" i="24"/>
  <c r="J338" i="24" s="1"/>
  <c r="E125" i="25"/>
  <c r="E140" i="25" s="1"/>
  <c r="F140" i="25"/>
  <c r="F144" i="25" s="1"/>
  <c r="J125" i="25"/>
  <c r="J140" i="25" s="1"/>
  <c r="J92" i="23"/>
  <c r="J107" i="23" s="1"/>
  <c r="F107" i="23"/>
  <c r="F111" i="23" s="1"/>
  <c r="E224" i="23"/>
  <c r="E239" i="23" s="1"/>
  <c r="J224" i="23"/>
  <c r="J239" i="23" s="1"/>
  <c r="F239" i="23"/>
  <c r="F243" i="23" s="1"/>
  <c r="E356" i="23"/>
  <c r="E371" i="23" s="1"/>
  <c r="J356" i="23"/>
  <c r="J371" i="23" s="1"/>
  <c r="F371" i="23"/>
  <c r="F375" i="23" s="1"/>
  <c r="F173" i="24"/>
  <c r="F177" i="24" s="1"/>
  <c r="J158" i="24"/>
  <c r="J173" i="24" s="1"/>
  <c r="E158" i="24"/>
  <c r="E173" i="24" s="1"/>
  <c r="E290" i="24"/>
  <c r="E305" i="24" s="1"/>
  <c r="J290" i="24"/>
  <c r="J305" i="24" s="1"/>
  <c r="F305" i="24"/>
  <c r="F309" i="24" s="1"/>
  <c r="F107" i="25"/>
  <c r="F111" i="25" s="1"/>
  <c r="J92" i="25"/>
  <c r="J107" i="25" s="1"/>
  <c r="J224" i="25"/>
  <c r="J239" i="25" s="1"/>
  <c r="F239" i="25"/>
  <c r="F243" i="25" s="1"/>
  <c r="E224" i="25"/>
  <c r="E239" i="25" s="1"/>
  <c r="E290" i="25"/>
  <c r="E305" i="25" s="1"/>
  <c r="F305" i="25"/>
  <c r="F309" i="25" s="1"/>
  <c r="J290" i="25"/>
  <c r="J305" i="25" s="1"/>
  <c r="J356" i="25"/>
  <c r="J371" i="25" s="1"/>
  <c r="F371" i="25"/>
  <c r="F375" i="25" s="1"/>
  <c r="E356" i="25"/>
  <c r="E371" i="25" s="1"/>
  <c r="F107" i="26"/>
  <c r="F111" i="26" s="1"/>
  <c r="J92" i="26"/>
  <c r="J107" i="26" s="1"/>
  <c r="E92" i="26"/>
  <c r="E158" i="26"/>
  <c r="E173" i="26" s="1"/>
  <c r="J158" i="26"/>
  <c r="J173" i="26" s="1"/>
  <c r="F173" i="26"/>
  <c r="F177" i="26" s="1"/>
  <c r="E224" i="26"/>
  <c r="E239" i="26" s="1"/>
  <c r="F239" i="26"/>
  <c r="F243" i="26" s="1"/>
  <c r="J224" i="26"/>
  <c r="J239" i="26" s="1"/>
  <c r="F305" i="26"/>
  <c r="F309" i="26" s="1"/>
  <c r="E290" i="26"/>
  <c r="E305" i="26" s="1"/>
  <c r="J290" i="26"/>
  <c r="J305" i="26" s="1"/>
  <c r="F371" i="26"/>
  <c r="F375" i="26" s="1"/>
  <c r="E356" i="26"/>
  <c r="E371" i="26" s="1"/>
  <c r="J356" i="26"/>
  <c r="J371" i="26" s="1"/>
  <c r="F341" i="22" l="1"/>
  <c r="F339" i="22"/>
  <c r="E144" i="22"/>
  <c r="E143" i="22" s="1"/>
  <c r="F308" i="22"/>
  <c r="F306" i="22"/>
  <c r="F108" i="22"/>
  <c r="F110" i="22"/>
  <c r="G338" i="22"/>
  <c r="K337" i="22"/>
  <c r="K327" i="22"/>
  <c r="K333" i="22"/>
  <c r="K332" i="22"/>
  <c r="K334" i="22"/>
  <c r="K335" i="22"/>
  <c r="K328" i="22"/>
  <c r="K331" i="22"/>
  <c r="K323" i="22"/>
  <c r="K338" i="22"/>
  <c r="K324" i="22"/>
  <c r="I338" i="22"/>
  <c r="K336" i="22"/>
  <c r="K326" i="22"/>
  <c r="K330" i="22"/>
  <c r="J342" i="22"/>
  <c r="K329" i="22"/>
  <c r="K325" i="22"/>
  <c r="J144" i="22"/>
  <c r="K138" i="22"/>
  <c r="K126" i="22"/>
  <c r="K129" i="22"/>
  <c r="K137" i="22"/>
  <c r="K135" i="22"/>
  <c r="K133" i="22"/>
  <c r="K125" i="22"/>
  <c r="G140" i="22"/>
  <c r="K131" i="22"/>
  <c r="K136" i="22"/>
  <c r="K127" i="22"/>
  <c r="K134" i="22"/>
  <c r="K128" i="22"/>
  <c r="K132" i="22"/>
  <c r="I140" i="22"/>
  <c r="K140" i="22"/>
  <c r="K130" i="22"/>
  <c r="K139" i="22"/>
  <c r="E309" i="22"/>
  <c r="E308" i="22" s="1"/>
  <c r="K106" i="22"/>
  <c r="K104" i="22"/>
  <c r="K105" i="22"/>
  <c r="I107" i="22"/>
  <c r="K102" i="22"/>
  <c r="K98" i="22"/>
  <c r="K92" i="22"/>
  <c r="K107" i="22"/>
  <c r="K99" i="22"/>
  <c r="K100" i="22"/>
  <c r="K96" i="22"/>
  <c r="K101" i="22"/>
  <c r="K97" i="22"/>
  <c r="K93" i="22"/>
  <c r="K95" i="22"/>
  <c r="K94" i="22"/>
  <c r="G107" i="22"/>
  <c r="J111" i="22"/>
  <c r="K103" i="22"/>
  <c r="E342" i="22"/>
  <c r="E341" i="22" s="1"/>
  <c r="F143" i="22"/>
  <c r="F141" i="22"/>
  <c r="E177" i="22"/>
  <c r="E176" i="22" s="1"/>
  <c r="J210" i="22"/>
  <c r="K192" i="22"/>
  <c r="K206" i="22"/>
  <c r="G206" i="22"/>
  <c r="K198" i="22"/>
  <c r="K200" i="22"/>
  <c r="K196" i="22"/>
  <c r="K203" i="22"/>
  <c r="K194" i="22"/>
  <c r="K197" i="22"/>
  <c r="K204" i="22"/>
  <c r="K201" i="22"/>
  <c r="K195" i="22"/>
  <c r="K202" i="22"/>
  <c r="K191" i="22"/>
  <c r="I206" i="22"/>
  <c r="K199" i="22"/>
  <c r="K205" i="22"/>
  <c r="K193" i="22"/>
  <c r="J29" i="22"/>
  <c r="J44" i="22" s="1"/>
  <c r="F44" i="22"/>
  <c r="K233" i="22"/>
  <c r="K228" i="22"/>
  <c r="K226" i="22"/>
  <c r="K230" i="22"/>
  <c r="K225" i="22"/>
  <c r="G239" i="22"/>
  <c r="K232" i="22"/>
  <c r="K227" i="22"/>
  <c r="K239" i="22"/>
  <c r="I239" i="22"/>
  <c r="K224" i="22"/>
  <c r="K238" i="22"/>
  <c r="K234" i="22"/>
  <c r="K229" i="22"/>
  <c r="K237" i="22"/>
  <c r="K236" i="22"/>
  <c r="K231" i="22"/>
  <c r="K235" i="22"/>
  <c r="J243" i="22"/>
  <c r="J276" i="22"/>
  <c r="K260" i="22"/>
  <c r="K272" i="22"/>
  <c r="G272" i="22"/>
  <c r="K268" i="22"/>
  <c r="K258" i="22"/>
  <c r="K269" i="22"/>
  <c r="K261" i="22"/>
  <c r="K263" i="22"/>
  <c r="K265" i="22"/>
  <c r="K257" i="22"/>
  <c r="K271" i="22"/>
  <c r="K262" i="22"/>
  <c r="K264" i="22"/>
  <c r="K266" i="22"/>
  <c r="K270" i="22"/>
  <c r="I272" i="22"/>
  <c r="K259" i="22"/>
  <c r="K267" i="22"/>
  <c r="K172" i="22"/>
  <c r="K171" i="22"/>
  <c r="K173" i="22"/>
  <c r="K168" i="22"/>
  <c r="K166" i="22"/>
  <c r="K158" i="22"/>
  <c r="K163" i="22"/>
  <c r="K170" i="22"/>
  <c r="K165" i="22"/>
  <c r="G173" i="22"/>
  <c r="K167" i="22"/>
  <c r="K162" i="22"/>
  <c r="I173" i="22"/>
  <c r="K164" i="22"/>
  <c r="K159" i="22"/>
  <c r="K169" i="22"/>
  <c r="K161" i="22"/>
  <c r="J177" i="22"/>
  <c r="K160" i="22"/>
  <c r="F209" i="22"/>
  <c r="F207" i="22"/>
  <c r="E375" i="22"/>
  <c r="E374" i="22" s="1"/>
  <c r="E243" i="22"/>
  <c r="E242" i="22" s="1"/>
  <c r="E276" i="22"/>
  <c r="E275" i="22" s="1"/>
  <c r="F176" i="22"/>
  <c r="F174" i="22"/>
  <c r="E210" i="22"/>
  <c r="E209" i="22" s="1"/>
  <c r="K362" i="22"/>
  <c r="K366" i="22"/>
  <c r="K367" i="22"/>
  <c r="K359" i="22"/>
  <c r="K363" i="22"/>
  <c r="K371" i="22"/>
  <c r="K358" i="22"/>
  <c r="K361" i="22"/>
  <c r="K360" i="22"/>
  <c r="K369" i="22"/>
  <c r="K357" i="22"/>
  <c r="K364" i="22"/>
  <c r="K368" i="22"/>
  <c r="K356" i="22"/>
  <c r="G371" i="22"/>
  <c r="I371" i="22"/>
  <c r="K365" i="22"/>
  <c r="K370" i="22"/>
  <c r="J375" i="22"/>
  <c r="F240" i="22"/>
  <c r="F242" i="22"/>
  <c r="F275" i="22"/>
  <c r="F273" i="22"/>
  <c r="K302" i="22"/>
  <c r="K297" i="22"/>
  <c r="G305" i="22"/>
  <c r="K295" i="22"/>
  <c r="K299" i="22"/>
  <c r="K294" i="22"/>
  <c r="K290" i="22"/>
  <c r="K301" i="22"/>
  <c r="K296" i="22"/>
  <c r="K291" i="22"/>
  <c r="I305" i="22"/>
  <c r="K293" i="22"/>
  <c r="J309" i="22"/>
  <c r="K304" i="22"/>
  <c r="K303" i="22"/>
  <c r="K292" i="22"/>
  <c r="K300" i="22"/>
  <c r="K298" i="22"/>
  <c r="K305" i="22"/>
  <c r="E44" i="22"/>
  <c r="E107" i="22"/>
  <c r="F374" i="22"/>
  <c r="F372" i="22"/>
  <c r="F116" i="23"/>
  <c r="F117" i="23"/>
  <c r="AA11" i="23" s="1"/>
  <c r="AA20" i="23" s="1"/>
  <c r="F116" i="25"/>
  <c r="F117" i="25"/>
  <c r="AA11" i="25" s="1"/>
  <c r="AA20" i="25" s="1"/>
  <c r="E144" i="26"/>
  <c r="E143" i="26" s="1"/>
  <c r="E276" i="25"/>
  <c r="E275" i="25" s="1"/>
  <c r="E342" i="23"/>
  <c r="E341" i="23" s="1"/>
  <c r="E177" i="25"/>
  <c r="E176" i="25" s="1"/>
  <c r="E276" i="23"/>
  <c r="E275" i="23" s="1"/>
  <c r="E342" i="25"/>
  <c r="E341" i="25" s="1"/>
  <c r="E309" i="23"/>
  <c r="E308" i="23" s="1"/>
  <c r="E375" i="26"/>
  <c r="E374" i="26" s="1"/>
  <c r="E309" i="24"/>
  <c r="E308" i="24" s="1"/>
  <c r="E342" i="26"/>
  <c r="E341" i="26" s="1"/>
  <c r="E210" i="26"/>
  <c r="E209" i="26" s="1"/>
  <c r="E144" i="24"/>
  <c r="E143" i="24" s="1"/>
  <c r="E375" i="24"/>
  <c r="E374" i="24" s="1"/>
  <c r="E342" i="24"/>
  <c r="E341" i="24" s="1"/>
  <c r="E177" i="24"/>
  <c r="E176" i="24" s="1"/>
  <c r="E210" i="25"/>
  <c r="E209" i="25" s="1"/>
  <c r="E375" i="23"/>
  <c r="E374" i="23" s="1"/>
  <c r="E243" i="26"/>
  <c r="E242" i="26" s="1"/>
  <c r="E309" i="25"/>
  <c r="E308" i="25" s="1"/>
  <c r="E243" i="24"/>
  <c r="E242" i="24" s="1"/>
  <c r="E177" i="26"/>
  <c r="E176" i="26" s="1"/>
  <c r="E309" i="26"/>
  <c r="E308" i="26" s="1"/>
  <c r="E375" i="25"/>
  <c r="E374" i="25" s="1"/>
  <c r="E243" i="25"/>
  <c r="E242" i="25" s="1"/>
  <c r="E144" i="25"/>
  <c r="E143" i="25" s="1"/>
  <c r="E210" i="24"/>
  <c r="E209" i="24" s="1"/>
  <c r="E276" i="26"/>
  <c r="E275" i="26" s="1"/>
  <c r="E276" i="24"/>
  <c r="E275" i="24" s="1"/>
  <c r="E243" i="23"/>
  <c r="E242" i="23" s="1"/>
  <c r="E240" i="23"/>
  <c r="E210" i="23"/>
  <c r="E209" i="23" s="1"/>
  <c r="E177" i="23"/>
  <c r="E176" i="23" s="1"/>
  <c r="E174" i="23"/>
  <c r="E144" i="23"/>
  <c r="E143" i="23" s="1"/>
  <c r="E141" i="23"/>
  <c r="F372" i="26"/>
  <c r="F374" i="26"/>
  <c r="K229" i="26"/>
  <c r="J243" i="26"/>
  <c r="K236" i="26"/>
  <c r="K232" i="26"/>
  <c r="K228" i="26"/>
  <c r="K238" i="26"/>
  <c r="I239" i="26"/>
  <c r="K235" i="26"/>
  <c r="K231" i="26"/>
  <c r="K227" i="26"/>
  <c r="K237" i="26"/>
  <c r="K239" i="26"/>
  <c r="K225" i="26"/>
  <c r="K224" i="26"/>
  <c r="K234" i="26"/>
  <c r="K230" i="26"/>
  <c r="K226" i="26"/>
  <c r="G239" i="26"/>
  <c r="K233" i="26"/>
  <c r="K169" i="26"/>
  <c r="K168" i="26"/>
  <c r="K162" i="26"/>
  <c r="K166" i="26"/>
  <c r="K163" i="26"/>
  <c r="K161" i="26"/>
  <c r="K158" i="26"/>
  <c r="K170" i="26"/>
  <c r="K167" i="26"/>
  <c r="K165" i="26"/>
  <c r="K164" i="26"/>
  <c r="K172" i="26"/>
  <c r="K173" i="26"/>
  <c r="G173" i="26"/>
  <c r="K160" i="26"/>
  <c r="K171" i="26"/>
  <c r="J177" i="26"/>
  <c r="K159" i="26"/>
  <c r="I173" i="26"/>
  <c r="F44" i="26"/>
  <c r="J29" i="26"/>
  <c r="J44" i="26" s="1"/>
  <c r="J45" i="26" s="1"/>
  <c r="K368" i="25"/>
  <c r="K367" i="25"/>
  <c r="K363" i="25"/>
  <c r="K359" i="25"/>
  <c r="I371" i="25"/>
  <c r="K371" i="25"/>
  <c r="K365" i="25"/>
  <c r="K370" i="25"/>
  <c r="K366" i="25"/>
  <c r="K362" i="25"/>
  <c r="K358" i="25"/>
  <c r="K356" i="25"/>
  <c r="G371" i="25"/>
  <c r="K361" i="25"/>
  <c r="K357" i="25"/>
  <c r="J375" i="25"/>
  <c r="K360" i="25"/>
  <c r="K369" i="25"/>
  <c r="K364" i="25"/>
  <c r="E107" i="25"/>
  <c r="E44" i="25"/>
  <c r="K301" i="24"/>
  <c r="K297" i="24"/>
  <c r="K293" i="24"/>
  <c r="K305" i="24"/>
  <c r="I305" i="24"/>
  <c r="K300" i="24"/>
  <c r="K296" i="24"/>
  <c r="K292" i="24"/>
  <c r="K303" i="24"/>
  <c r="K304" i="24"/>
  <c r="K295" i="24"/>
  <c r="K290" i="24"/>
  <c r="K299" i="24"/>
  <c r="K298" i="24"/>
  <c r="K302" i="24"/>
  <c r="K294" i="24"/>
  <c r="G305" i="24"/>
  <c r="K291" i="24"/>
  <c r="J309" i="24"/>
  <c r="F174" i="24"/>
  <c r="F176" i="24"/>
  <c r="F242" i="23"/>
  <c r="F240" i="23"/>
  <c r="J29" i="23"/>
  <c r="J44" i="23" s="1"/>
  <c r="J45" i="23" s="1"/>
  <c r="F44" i="23"/>
  <c r="F45" i="23" s="1"/>
  <c r="J144" i="25"/>
  <c r="K138" i="25"/>
  <c r="K134" i="25"/>
  <c r="K130" i="25"/>
  <c r="K126" i="25"/>
  <c r="I140" i="25"/>
  <c r="K137" i="25"/>
  <c r="K133" i="25"/>
  <c r="K129" i="25"/>
  <c r="G140" i="25"/>
  <c r="K136" i="25"/>
  <c r="K128" i="25"/>
  <c r="K125" i="25"/>
  <c r="K132" i="25"/>
  <c r="K139" i="25"/>
  <c r="K131" i="25"/>
  <c r="K135" i="25"/>
  <c r="K127" i="25"/>
  <c r="K140" i="25"/>
  <c r="F143" i="23"/>
  <c r="F141" i="23"/>
  <c r="K338" i="26"/>
  <c r="K334" i="26"/>
  <c r="K330" i="26"/>
  <c r="K326" i="26"/>
  <c r="I338" i="26"/>
  <c r="G338" i="26"/>
  <c r="K333" i="26"/>
  <c r="K329" i="26"/>
  <c r="K325" i="26"/>
  <c r="K323" i="26"/>
  <c r="K336" i="26"/>
  <c r="K332" i="26"/>
  <c r="K328" i="26"/>
  <c r="K324" i="26"/>
  <c r="K337" i="26"/>
  <c r="K335" i="26"/>
  <c r="K331" i="26"/>
  <c r="K327" i="26"/>
  <c r="J342" i="26"/>
  <c r="F207" i="26"/>
  <c r="F209" i="26"/>
  <c r="K271" i="25"/>
  <c r="K267" i="25"/>
  <c r="K269" i="25"/>
  <c r="K272" i="25"/>
  <c r="K261" i="25"/>
  <c r="G272" i="25"/>
  <c r="K264" i="25"/>
  <c r="K259" i="25"/>
  <c r="K265" i="25"/>
  <c r="K260" i="25"/>
  <c r="I272" i="25"/>
  <c r="K266" i="25"/>
  <c r="J276" i="25"/>
  <c r="K262" i="25"/>
  <c r="K270" i="25"/>
  <c r="K257" i="25"/>
  <c r="K263" i="25"/>
  <c r="K258" i="25"/>
  <c r="K268" i="25"/>
  <c r="J144" i="24"/>
  <c r="K126" i="24"/>
  <c r="K140" i="24"/>
  <c r="K131" i="24"/>
  <c r="K132" i="24"/>
  <c r="K128" i="24"/>
  <c r="K136" i="24"/>
  <c r="K139" i="24"/>
  <c r="I140" i="24"/>
  <c r="K138" i="24"/>
  <c r="K129" i="24"/>
  <c r="K127" i="24"/>
  <c r="K135" i="24"/>
  <c r="G140" i="24"/>
  <c r="K133" i="24"/>
  <c r="K137" i="24"/>
  <c r="K134" i="24"/>
  <c r="K125" i="24"/>
  <c r="K130" i="24"/>
  <c r="F341" i="23"/>
  <c r="F339" i="23"/>
  <c r="K203" i="23"/>
  <c r="K199" i="23"/>
  <c r="K195" i="23"/>
  <c r="K191" i="23"/>
  <c r="J210" i="23"/>
  <c r="K202" i="23"/>
  <c r="K198" i="23"/>
  <c r="K194" i="23"/>
  <c r="K204" i="23"/>
  <c r="K201" i="23"/>
  <c r="K193" i="23"/>
  <c r="K197" i="23"/>
  <c r="G206" i="23"/>
  <c r="K206" i="23"/>
  <c r="K200" i="23"/>
  <c r="K192" i="23"/>
  <c r="I206" i="23"/>
  <c r="K205" i="23"/>
  <c r="K196" i="23"/>
  <c r="K368" i="24"/>
  <c r="K364" i="24"/>
  <c r="K360" i="24"/>
  <c r="K370" i="24"/>
  <c r="K371" i="24"/>
  <c r="K367" i="24"/>
  <c r="K363" i="24"/>
  <c r="K359" i="24"/>
  <c r="G371" i="24"/>
  <c r="K369" i="24"/>
  <c r="K362" i="24"/>
  <c r="K356" i="24"/>
  <c r="K358" i="24"/>
  <c r="K365" i="24"/>
  <c r="K361" i="24"/>
  <c r="I371" i="24"/>
  <c r="K366" i="24"/>
  <c r="J375" i="24"/>
  <c r="K357" i="24"/>
  <c r="K237" i="24"/>
  <c r="G239" i="24"/>
  <c r="K227" i="24"/>
  <c r="K228" i="24"/>
  <c r="K233" i="24"/>
  <c r="K224" i="24"/>
  <c r="K229" i="24"/>
  <c r="K226" i="24"/>
  <c r="K231" i="24"/>
  <c r="K238" i="24"/>
  <c r="K234" i="24"/>
  <c r="K235" i="24"/>
  <c r="K225" i="24"/>
  <c r="J243" i="24"/>
  <c r="K230" i="24"/>
  <c r="K232" i="24"/>
  <c r="K239" i="24"/>
  <c r="K236" i="24"/>
  <c r="I239" i="24"/>
  <c r="K106" i="24"/>
  <c r="K95" i="24"/>
  <c r="K102" i="24"/>
  <c r="K103" i="24"/>
  <c r="K92" i="24"/>
  <c r="I107" i="24"/>
  <c r="G107" i="24"/>
  <c r="K101" i="24"/>
  <c r="K98" i="24"/>
  <c r="K99" i="24"/>
  <c r="K104" i="24"/>
  <c r="K97" i="24"/>
  <c r="K96" i="24"/>
  <c r="K107" i="24"/>
  <c r="K93" i="24"/>
  <c r="K105" i="24"/>
  <c r="K94" i="24"/>
  <c r="K100" i="24"/>
  <c r="J111" i="24"/>
  <c r="K303" i="26"/>
  <c r="J309" i="26"/>
  <c r="I305" i="26"/>
  <c r="K297" i="26"/>
  <c r="K304" i="26"/>
  <c r="K299" i="26"/>
  <c r="K300" i="26"/>
  <c r="K298" i="26"/>
  <c r="K293" i="26"/>
  <c r="K305" i="26"/>
  <c r="K295" i="26"/>
  <c r="K296" i="26"/>
  <c r="K302" i="26"/>
  <c r="K290" i="26"/>
  <c r="G305" i="26"/>
  <c r="K291" i="26"/>
  <c r="K292" i="26"/>
  <c r="K294" i="26"/>
  <c r="K301" i="26"/>
  <c r="F110" i="26"/>
  <c r="F108" i="26"/>
  <c r="K305" i="25"/>
  <c r="K294" i="25"/>
  <c r="K291" i="25"/>
  <c r="K304" i="25"/>
  <c r="K299" i="25"/>
  <c r="K298" i="25"/>
  <c r="K295" i="25"/>
  <c r="K296" i="25"/>
  <c r="K300" i="25"/>
  <c r="K293" i="25"/>
  <c r="K292" i="25"/>
  <c r="K290" i="25"/>
  <c r="I305" i="25"/>
  <c r="K302" i="25"/>
  <c r="G305" i="25"/>
  <c r="K301" i="25"/>
  <c r="J309" i="25"/>
  <c r="K303" i="25"/>
  <c r="K297" i="25"/>
  <c r="F240" i="25"/>
  <c r="F242" i="25"/>
  <c r="F110" i="25"/>
  <c r="F108" i="25"/>
  <c r="F374" i="23"/>
  <c r="F372" i="23"/>
  <c r="K237" i="23"/>
  <c r="K235" i="23"/>
  <c r="K236" i="23"/>
  <c r="K224" i="23"/>
  <c r="K238" i="23"/>
  <c r="K233" i="23"/>
  <c r="K231" i="23"/>
  <c r="K228" i="23"/>
  <c r="G239" i="23"/>
  <c r="K229" i="23"/>
  <c r="K234" i="23"/>
  <c r="J243" i="23"/>
  <c r="K232" i="23"/>
  <c r="I239" i="23"/>
  <c r="K225" i="23"/>
  <c r="K226" i="23"/>
  <c r="K227" i="23"/>
  <c r="K239" i="23"/>
  <c r="K230" i="23"/>
  <c r="K104" i="23"/>
  <c r="K107" i="23"/>
  <c r="K92" i="23"/>
  <c r="I107" i="23"/>
  <c r="K105" i="23"/>
  <c r="K95" i="23"/>
  <c r="K99" i="23"/>
  <c r="K103" i="23"/>
  <c r="K94" i="23"/>
  <c r="G107" i="23"/>
  <c r="J111" i="23"/>
  <c r="K98" i="23"/>
  <c r="K96" i="23"/>
  <c r="K101" i="23"/>
  <c r="K93" i="23"/>
  <c r="K97" i="23"/>
  <c r="K106" i="23"/>
  <c r="K102" i="23"/>
  <c r="K100" i="23"/>
  <c r="F143" i="25"/>
  <c r="F141" i="25"/>
  <c r="F339" i="24"/>
  <c r="F341" i="24"/>
  <c r="F273" i="23"/>
  <c r="F275" i="23"/>
  <c r="K257" i="26"/>
  <c r="K269" i="26"/>
  <c r="K265" i="26"/>
  <c r="K261" i="26"/>
  <c r="K272" i="26"/>
  <c r="J276" i="26"/>
  <c r="K267" i="26"/>
  <c r="K259" i="26"/>
  <c r="K271" i="26"/>
  <c r="K268" i="26"/>
  <c r="K264" i="26"/>
  <c r="K260" i="26"/>
  <c r="G272" i="26"/>
  <c r="K263" i="26"/>
  <c r="K262" i="26"/>
  <c r="K266" i="26"/>
  <c r="I272" i="26"/>
  <c r="K258" i="26"/>
  <c r="K270" i="26"/>
  <c r="F143" i="26"/>
  <c r="F141" i="26"/>
  <c r="F341" i="25"/>
  <c r="F339" i="25"/>
  <c r="F275" i="24"/>
  <c r="F273" i="24"/>
  <c r="F174" i="25"/>
  <c r="F176" i="25"/>
  <c r="F242" i="24"/>
  <c r="F240" i="24"/>
  <c r="F44" i="24"/>
  <c r="J29" i="24"/>
  <c r="J44" i="24" s="1"/>
  <c r="J45" i="24" s="1"/>
  <c r="F240" i="26"/>
  <c r="F242" i="26"/>
  <c r="K368" i="26"/>
  <c r="K364" i="26"/>
  <c r="K360" i="26"/>
  <c r="J375" i="26"/>
  <c r="K369" i="26"/>
  <c r="K358" i="26"/>
  <c r="K367" i="26"/>
  <c r="K363" i="26"/>
  <c r="K359" i="26"/>
  <c r="I371" i="26"/>
  <c r="K371" i="26"/>
  <c r="K362" i="26"/>
  <c r="K366" i="26"/>
  <c r="K356" i="26"/>
  <c r="K357" i="26"/>
  <c r="K365" i="26"/>
  <c r="K370" i="26"/>
  <c r="K361" i="26"/>
  <c r="G371" i="26"/>
  <c r="E107" i="26"/>
  <c r="E44" i="26"/>
  <c r="F306" i="25"/>
  <c r="F308" i="25"/>
  <c r="I239" i="25"/>
  <c r="K237" i="25"/>
  <c r="K233" i="25"/>
  <c r="K229" i="25"/>
  <c r="K225" i="25"/>
  <c r="K224" i="25"/>
  <c r="K236" i="25"/>
  <c r="K232" i="25"/>
  <c r="K228" i="25"/>
  <c r="K238" i="25"/>
  <c r="K235" i="25"/>
  <c r="K227" i="25"/>
  <c r="K231" i="25"/>
  <c r="K239" i="25"/>
  <c r="J243" i="25"/>
  <c r="K234" i="25"/>
  <c r="K226" i="25"/>
  <c r="G239" i="25"/>
  <c r="K230" i="25"/>
  <c r="F44" i="25"/>
  <c r="J29" i="25"/>
  <c r="J44" i="25" s="1"/>
  <c r="J45" i="25" s="1"/>
  <c r="K368" i="23"/>
  <c r="K364" i="23"/>
  <c r="K360" i="23"/>
  <c r="K370" i="23"/>
  <c r="I371" i="23"/>
  <c r="K367" i="23"/>
  <c r="K363" i="23"/>
  <c r="K359" i="23"/>
  <c r="J375" i="23"/>
  <c r="G371" i="23"/>
  <c r="K366" i="23"/>
  <c r="K358" i="23"/>
  <c r="K356" i="23"/>
  <c r="K362" i="23"/>
  <c r="K371" i="23"/>
  <c r="K361" i="23"/>
  <c r="K365" i="23"/>
  <c r="K357" i="23"/>
  <c r="K369" i="23"/>
  <c r="E107" i="23"/>
  <c r="E44" i="23"/>
  <c r="I206" i="24"/>
  <c r="K191" i="24"/>
  <c r="J210" i="24"/>
  <c r="K195" i="24"/>
  <c r="K200" i="24"/>
  <c r="K202" i="24"/>
  <c r="K193" i="24"/>
  <c r="K203" i="24"/>
  <c r="K204" i="24"/>
  <c r="G206" i="24"/>
  <c r="K206" i="24"/>
  <c r="K199" i="24"/>
  <c r="K197" i="24"/>
  <c r="K192" i="24"/>
  <c r="K194" i="24"/>
  <c r="K201" i="24"/>
  <c r="K198" i="24"/>
  <c r="K196" i="24"/>
  <c r="K205" i="24"/>
  <c r="G140" i="23"/>
  <c r="K125" i="23"/>
  <c r="K137" i="23"/>
  <c r="K139" i="23"/>
  <c r="K130" i="23"/>
  <c r="K138" i="23"/>
  <c r="K134" i="23"/>
  <c r="K136" i="23"/>
  <c r="K133" i="23"/>
  <c r="K126" i="23"/>
  <c r="J144" i="23"/>
  <c r="K131" i="23"/>
  <c r="K140" i="23"/>
  <c r="K128" i="23"/>
  <c r="I140" i="23"/>
  <c r="K127" i="23"/>
  <c r="K129" i="23"/>
  <c r="K132" i="23"/>
  <c r="K135" i="23"/>
  <c r="F341" i="26"/>
  <c r="F339" i="26"/>
  <c r="I206" i="26"/>
  <c r="G206" i="26"/>
  <c r="K192" i="26"/>
  <c r="K202" i="26"/>
  <c r="K198" i="26"/>
  <c r="K194" i="26"/>
  <c r="K196" i="26"/>
  <c r="K191" i="26"/>
  <c r="K199" i="26"/>
  <c r="K200" i="26"/>
  <c r="K201" i="26"/>
  <c r="K197" i="26"/>
  <c r="K205" i="26"/>
  <c r="K195" i="26"/>
  <c r="K204" i="26"/>
  <c r="K206" i="26"/>
  <c r="K203" i="26"/>
  <c r="K193" i="26"/>
  <c r="J210" i="26"/>
  <c r="K134" i="26"/>
  <c r="K133" i="26"/>
  <c r="K129" i="26"/>
  <c r="K135" i="26"/>
  <c r="K128" i="26"/>
  <c r="K130" i="26"/>
  <c r="K139" i="26"/>
  <c r="J144" i="26"/>
  <c r="K132" i="26"/>
  <c r="K137" i="26"/>
  <c r="K138" i="26"/>
  <c r="K131" i="26"/>
  <c r="I140" i="26"/>
  <c r="K136" i="26"/>
  <c r="K140" i="26"/>
  <c r="G140" i="26"/>
  <c r="K127" i="26"/>
  <c r="K125" i="26"/>
  <c r="K126" i="26"/>
  <c r="K338" i="25"/>
  <c r="K336" i="25"/>
  <c r="K332" i="25"/>
  <c r="K328" i="25"/>
  <c r="K324" i="25"/>
  <c r="K323" i="25"/>
  <c r="K330" i="25"/>
  <c r="I338" i="25"/>
  <c r="K335" i="25"/>
  <c r="K331" i="25"/>
  <c r="K327" i="25"/>
  <c r="J342" i="25"/>
  <c r="K334" i="25"/>
  <c r="K326" i="25"/>
  <c r="K329" i="25"/>
  <c r="G338" i="25"/>
  <c r="K337" i="25"/>
  <c r="K325" i="25"/>
  <c r="K333" i="25"/>
  <c r="G206" i="25"/>
  <c r="K191" i="25"/>
  <c r="K198" i="25"/>
  <c r="K199" i="25"/>
  <c r="K192" i="25"/>
  <c r="K204" i="25"/>
  <c r="K194" i="25"/>
  <c r="K195" i="25"/>
  <c r="K203" i="25"/>
  <c r="I206" i="25"/>
  <c r="K193" i="25"/>
  <c r="K205" i="25"/>
  <c r="K196" i="25"/>
  <c r="K201" i="25"/>
  <c r="K202" i="25"/>
  <c r="K206" i="25"/>
  <c r="K200" i="25"/>
  <c r="J210" i="25"/>
  <c r="K197" i="25"/>
  <c r="F141" i="24"/>
  <c r="F143" i="24"/>
  <c r="F207" i="23"/>
  <c r="F209" i="23"/>
  <c r="K172" i="25"/>
  <c r="J177" i="25"/>
  <c r="K164" i="25"/>
  <c r="K171" i="25"/>
  <c r="K163" i="25"/>
  <c r="G173" i="25"/>
  <c r="K173" i="25"/>
  <c r="K170" i="25"/>
  <c r="K162" i="25"/>
  <c r="K169" i="25"/>
  <c r="K161" i="25"/>
  <c r="K168" i="25"/>
  <c r="K160" i="25"/>
  <c r="K159" i="25"/>
  <c r="K167" i="25"/>
  <c r="K158" i="25"/>
  <c r="I173" i="25"/>
  <c r="K166" i="25"/>
  <c r="K165" i="25"/>
  <c r="F374" i="24"/>
  <c r="F372" i="24"/>
  <c r="E107" i="24"/>
  <c r="E44" i="24"/>
  <c r="F306" i="23"/>
  <c r="F308" i="23"/>
  <c r="F174" i="23"/>
  <c r="F176" i="23"/>
  <c r="F306" i="26"/>
  <c r="F308" i="26"/>
  <c r="F174" i="26"/>
  <c r="F176" i="26"/>
  <c r="K105" i="26"/>
  <c r="K94" i="26"/>
  <c r="K101" i="26"/>
  <c r="I107" i="26"/>
  <c r="K95" i="26"/>
  <c r="G107" i="26"/>
  <c r="K97" i="26"/>
  <c r="K106" i="26"/>
  <c r="K104" i="26"/>
  <c r="K99" i="26"/>
  <c r="J111" i="26"/>
  <c r="K98" i="26"/>
  <c r="K102" i="26"/>
  <c r="K100" i="26"/>
  <c r="K96" i="26"/>
  <c r="K103" i="26"/>
  <c r="K92" i="26"/>
  <c r="K107" i="26"/>
  <c r="K93" i="26"/>
  <c r="F374" i="25"/>
  <c r="F372" i="25"/>
  <c r="K107" i="25"/>
  <c r="K101" i="25"/>
  <c r="K97" i="25"/>
  <c r="K93" i="25"/>
  <c r="K105" i="25"/>
  <c r="K104" i="25"/>
  <c r="K100" i="25"/>
  <c r="K96" i="25"/>
  <c r="J111" i="25"/>
  <c r="K106" i="25"/>
  <c r="K103" i="25"/>
  <c r="K95" i="25"/>
  <c r="G107" i="25"/>
  <c r="K99" i="25"/>
  <c r="K98" i="25"/>
  <c r="K92" i="25"/>
  <c r="K102" i="25"/>
  <c r="K94" i="25"/>
  <c r="I107" i="25"/>
  <c r="F308" i="24"/>
  <c r="F306" i="24"/>
  <c r="K170" i="24"/>
  <c r="K166" i="24"/>
  <c r="K162" i="24"/>
  <c r="I173" i="24"/>
  <c r="K158" i="24"/>
  <c r="K169" i="24"/>
  <c r="K165" i="24"/>
  <c r="K161" i="24"/>
  <c r="J177" i="24"/>
  <c r="K171" i="24"/>
  <c r="K168" i="24"/>
  <c r="K160" i="24"/>
  <c r="K164" i="24"/>
  <c r="K163" i="24"/>
  <c r="K167" i="24"/>
  <c r="K159" i="24"/>
  <c r="K173" i="24"/>
  <c r="K172" i="24"/>
  <c r="G173" i="24"/>
  <c r="F110" i="23"/>
  <c r="F108" i="23"/>
  <c r="K336" i="24"/>
  <c r="J342" i="24"/>
  <c r="K333" i="24"/>
  <c r="K335" i="24"/>
  <c r="K326" i="24"/>
  <c r="K332" i="24"/>
  <c r="K323" i="24"/>
  <c r="K324" i="24"/>
  <c r="K328" i="24"/>
  <c r="K329" i="24"/>
  <c r="K331" i="24"/>
  <c r="G338" i="24"/>
  <c r="I338" i="24"/>
  <c r="K325" i="24"/>
  <c r="K330" i="24"/>
  <c r="K327" i="24"/>
  <c r="K338" i="24"/>
  <c r="K334" i="24"/>
  <c r="K337" i="24"/>
  <c r="F207" i="24"/>
  <c r="F209" i="24"/>
  <c r="K257" i="23"/>
  <c r="K267" i="23"/>
  <c r="K260" i="23"/>
  <c r="K258" i="23"/>
  <c r="K264" i="23"/>
  <c r="J276" i="23"/>
  <c r="K259" i="23"/>
  <c r="K261" i="23"/>
  <c r="K272" i="23"/>
  <c r="K263" i="23"/>
  <c r="K268" i="23"/>
  <c r="K266" i="23"/>
  <c r="G272" i="23"/>
  <c r="K265" i="23"/>
  <c r="K262" i="23"/>
  <c r="K271" i="23"/>
  <c r="I272" i="23"/>
  <c r="K269" i="23"/>
  <c r="K270" i="23"/>
  <c r="F273" i="26"/>
  <c r="F275" i="26"/>
  <c r="F273" i="25"/>
  <c r="F275" i="25"/>
  <c r="F207" i="25"/>
  <c r="F209" i="25"/>
  <c r="K257" i="24"/>
  <c r="K264" i="24"/>
  <c r="I272" i="24"/>
  <c r="K261" i="24"/>
  <c r="J276" i="24"/>
  <c r="K265" i="24"/>
  <c r="K263" i="24"/>
  <c r="K272" i="24"/>
  <c r="K260" i="24"/>
  <c r="K268" i="24"/>
  <c r="K259" i="24"/>
  <c r="K267" i="24"/>
  <c r="K262" i="24"/>
  <c r="K271" i="24"/>
  <c r="K266" i="24"/>
  <c r="K258" i="24"/>
  <c r="K270" i="24"/>
  <c r="G272" i="24"/>
  <c r="K269" i="24"/>
  <c r="K338" i="23"/>
  <c r="I338" i="23"/>
  <c r="K325" i="23"/>
  <c r="K337" i="23"/>
  <c r="K327" i="23"/>
  <c r="G338" i="23"/>
  <c r="K323" i="23"/>
  <c r="K334" i="23"/>
  <c r="K326" i="23"/>
  <c r="K335" i="23"/>
  <c r="K336" i="23"/>
  <c r="K331" i="23"/>
  <c r="K330" i="23"/>
  <c r="K324" i="23"/>
  <c r="K332" i="23"/>
  <c r="J342" i="23"/>
  <c r="K328" i="23"/>
  <c r="K333" i="23"/>
  <c r="K329" i="23"/>
  <c r="F110" i="24"/>
  <c r="F108" i="24"/>
  <c r="K302" i="23"/>
  <c r="K290" i="23"/>
  <c r="K304" i="23"/>
  <c r="K295" i="23"/>
  <c r="K292" i="23"/>
  <c r="I305" i="23"/>
  <c r="K305" i="23"/>
  <c r="J309" i="23"/>
  <c r="K296" i="23"/>
  <c r="K294" i="23"/>
  <c r="K291" i="23"/>
  <c r="K297" i="23"/>
  <c r="K293" i="23"/>
  <c r="K300" i="23"/>
  <c r="K298" i="23"/>
  <c r="K299" i="23"/>
  <c r="K301" i="23"/>
  <c r="G305" i="23"/>
  <c r="K303" i="23"/>
  <c r="K169" i="23"/>
  <c r="K165" i="23"/>
  <c r="K161" i="23"/>
  <c r="K171" i="23"/>
  <c r="I173" i="23"/>
  <c r="K168" i="23"/>
  <c r="K164" i="23"/>
  <c r="K160" i="23"/>
  <c r="J177" i="23"/>
  <c r="K158" i="23"/>
  <c r="K163" i="23"/>
  <c r="G173" i="23"/>
  <c r="K173" i="23"/>
  <c r="K159" i="23"/>
  <c r="K170" i="23"/>
  <c r="K162" i="23"/>
  <c r="K172" i="23"/>
  <c r="K167" i="23"/>
  <c r="K166" i="23"/>
  <c r="E85" i="2"/>
  <c r="R84" i="2"/>
  <c r="S84" i="2" s="1"/>
  <c r="P84" i="2"/>
  <c r="Q84" i="2" s="1"/>
  <c r="N84" i="2"/>
  <c r="O84" i="2" s="1"/>
  <c r="L84" i="2"/>
  <c r="M84" i="2" s="1"/>
  <c r="J84" i="2"/>
  <c r="K84" i="2" s="1"/>
  <c r="H84" i="2"/>
  <c r="I84" i="2" s="1"/>
  <c r="R83" i="2"/>
  <c r="S83" i="2" s="1"/>
  <c r="P83" i="2"/>
  <c r="Q83" i="2" s="1"/>
  <c r="N83" i="2"/>
  <c r="O83" i="2" s="1"/>
  <c r="L83" i="2"/>
  <c r="M83" i="2" s="1"/>
  <c r="J83" i="2"/>
  <c r="K83" i="2" s="1"/>
  <c r="H83" i="2"/>
  <c r="I83" i="2" s="1"/>
  <c r="R82" i="2"/>
  <c r="R85" i="2" s="1"/>
  <c r="S85" i="2" s="1"/>
  <c r="S86" i="2" s="1"/>
  <c r="P82" i="2"/>
  <c r="N82" i="2"/>
  <c r="L82" i="2"/>
  <c r="L85" i="2" s="1"/>
  <c r="M85" i="2" s="1"/>
  <c r="M86" i="2" s="1"/>
  <c r="J82" i="2"/>
  <c r="J85" i="2" s="1"/>
  <c r="K85" i="2" s="1"/>
  <c r="K86" i="2" s="1"/>
  <c r="H82" i="2"/>
  <c r="B67" i="2"/>
  <c r="R54" i="2"/>
  <c r="P54" i="2"/>
  <c r="N54" i="2"/>
  <c r="L54" i="2"/>
  <c r="J54" i="2"/>
  <c r="H54" i="2"/>
  <c r="R50" i="2"/>
  <c r="R63" i="2" s="1"/>
  <c r="P50" i="2"/>
  <c r="Q47" i="2" s="1"/>
  <c r="N50" i="2"/>
  <c r="L50" i="2"/>
  <c r="M48" i="2" s="1"/>
  <c r="J50" i="2"/>
  <c r="K48" i="2" s="1"/>
  <c r="H50" i="2"/>
  <c r="I49" i="2" s="1"/>
  <c r="R40" i="2"/>
  <c r="N40" i="2"/>
  <c r="L40" i="2"/>
  <c r="J40" i="2"/>
  <c r="H40" i="2"/>
  <c r="R31" i="2"/>
  <c r="P31" i="2"/>
  <c r="N31" i="2"/>
  <c r="L31" i="2"/>
  <c r="J31" i="2"/>
  <c r="H31" i="2"/>
  <c r="R25" i="2"/>
  <c r="P25" i="2"/>
  <c r="P57" i="2" s="1"/>
  <c r="N25" i="2"/>
  <c r="L25" i="2"/>
  <c r="L57" i="2" s="1"/>
  <c r="J57" i="2"/>
  <c r="H25" i="2"/>
  <c r="H57" i="2" s="1"/>
  <c r="I23" i="2"/>
  <c r="I21" i="2"/>
  <c r="I19" i="2"/>
  <c r="I17" i="2"/>
  <c r="I15" i="2"/>
  <c r="I13" i="2"/>
  <c r="F25" i="2"/>
  <c r="I11" i="2"/>
  <c r="D8" i="2"/>
  <c r="E273" i="22" l="1"/>
  <c r="E141" i="22"/>
  <c r="E306" i="22"/>
  <c r="E207" i="22"/>
  <c r="J174" i="22"/>
  <c r="J176" i="22"/>
  <c r="J275" i="22"/>
  <c r="J273" i="22"/>
  <c r="J110" i="22"/>
  <c r="J108" i="22"/>
  <c r="E372" i="22"/>
  <c r="J242" i="22"/>
  <c r="J240" i="22"/>
  <c r="F48" i="22"/>
  <c r="F45" i="22"/>
  <c r="J143" i="22"/>
  <c r="J141" i="22"/>
  <c r="E111" i="22"/>
  <c r="E110" i="22" s="1"/>
  <c r="J48" i="22"/>
  <c r="K31" i="22"/>
  <c r="K41" i="22"/>
  <c r="K29" i="22"/>
  <c r="K38" i="22"/>
  <c r="G44" i="22"/>
  <c r="K35" i="22"/>
  <c r="J45" i="22"/>
  <c r="K44" i="22"/>
  <c r="I44" i="22"/>
  <c r="K30" i="22"/>
  <c r="K43" i="22"/>
  <c r="K42" i="22"/>
  <c r="K40" i="22"/>
  <c r="K39" i="22"/>
  <c r="K34" i="22"/>
  <c r="K33" i="22"/>
  <c r="K36" i="22"/>
  <c r="K37" i="22"/>
  <c r="K32" i="22"/>
  <c r="E339" i="22"/>
  <c r="E45" i="22"/>
  <c r="E48" i="22"/>
  <c r="J374" i="22"/>
  <c r="J372" i="22"/>
  <c r="J209" i="22"/>
  <c r="J207" i="22"/>
  <c r="J306" i="22"/>
  <c r="J308" i="22"/>
  <c r="E240" i="22"/>
  <c r="E174" i="22"/>
  <c r="J341" i="22"/>
  <c r="J339" i="22"/>
  <c r="N57" i="2"/>
  <c r="O30" i="2"/>
  <c r="O29" i="2"/>
  <c r="O28" i="2"/>
  <c r="J117" i="25"/>
  <c r="J116" i="25"/>
  <c r="E273" i="25"/>
  <c r="E207" i="25"/>
  <c r="E273" i="23"/>
  <c r="E141" i="26"/>
  <c r="O48" i="2"/>
  <c r="S22" i="2"/>
  <c r="M12" i="2"/>
  <c r="E207" i="24"/>
  <c r="E339" i="24"/>
  <c r="E141" i="25"/>
  <c r="E372" i="23"/>
  <c r="E372" i="25"/>
  <c r="E306" i="25"/>
  <c r="E306" i="23"/>
  <c r="E273" i="24"/>
  <c r="E240" i="24"/>
  <c r="E372" i="24"/>
  <c r="E372" i="26"/>
  <c r="E339" i="26"/>
  <c r="E306" i="26"/>
  <c r="E207" i="26"/>
  <c r="E174" i="25"/>
  <c r="E48" i="26"/>
  <c r="E343" i="26" s="1"/>
  <c r="E45" i="26"/>
  <c r="E273" i="26"/>
  <c r="E240" i="25"/>
  <c r="E174" i="26"/>
  <c r="E240" i="26"/>
  <c r="E174" i="24"/>
  <c r="E141" i="24"/>
  <c r="E306" i="24"/>
  <c r="E339" i="25"/>
  <c r="E339" i="23"/>
  <c r="E111" i="26"/>
  <c r="E110" i="26" s="1"/>
  <c r="E111" i="24"/>
  <c r="E110" i="24" s="1"/>
  <c r="E48" i="25"/>
  <c r="E211" i="25" s="1"/>
  <c r="M21" i="2"/>
  <c r="M46" i="2"/>
  <c r="M45" i="2"/>
  <c r="M49" i="2"/>
  <c r="M47" i="2"/>
  <c r="M15" i="2"/>
  <c r="M17" i="2"/>
  <c r="M18" i="2"/>
  <c r="M24" i="2"/>
  <c r="M13" i="2"/>
  <c r="M14" i="2"/>
  <c r="M11" i="2"/>
  <c r="M19" i="2"/>
  <c r="M22" i="2"/>
  <c r="M16" i="2"/>
  <c r="M20" i="2"/>
  <c r="K11" i="2"/>
  <c r="K13" i="2"/>
  <c r="K17" i="2"/>
  <c r="O16" i="2"/>
  <c r="O18" i="2"/>
  <c r="O14" i="2"/>
  <c r="O12" i="2"/>
  <c r="Q15" i="2"/>
  <c r="Q13" i="2"/>
  <c r="Q11" i="2"/>
  <c r="Q17" i="2"/>
  <c r="Q23" i="2"/>
  <c r="Q21" i="2"/>
  <c r="Q19" i="2"/>
  <c r="F48" i="26"/>
  <c r="F244" i="26" s="1"/>
  <c r="F45" i="26"/>
  <c r="S46" i="2"/>
  <c r="S47" i="2"/>
  <c r="S45" i="2"/>
  <c r="S48" i="2"/>
  <c r="S15" i="2"/>
  <c r="S19" i="2"/>
  <c r="E111" i="25"/>
  <c r="F48" i="25"/>
  <c r="F112" i="25" s="1"/>
  <c r="F45" i="25"/>
  <c r="E48" i="24"/>
  <c r="E211" i="24" s="1"/>
  <c r="E45" i="24"/>
  <c r="F48" i="24"/>
  <c r="F79" i="24" s="1"/>
  <c r="F45" i="24"/>
  <c r="E207" i="23"/>
  <c r="J116" i="23"/>
  <c r="J117" i="23"/>
  <c r="E111" i="23"/>
  <c r="E48" i="23"/>
  <c r="E211" i="23" s="1"/>
  <c r="K12" i="2"/>
  <c r="S14" i="2"/>
  <c r="K16" i="2"/>
  <c r="S18" i="2"/>
  <c r="K20" i="2"/>
  <c r="K23" i="2"/>
  <c r="I45" i="2"/>
  <c r="Q46" i="2"/>
  <c r="I48" i="2"/>
  <c r="Q49" i="2"/>
  <c r="S13" i="2"/>
  <c r="K15" i="2"/>
  <c r="S17" i="2"/>
  <c r="K19" i="2"/>
  <c r="S20" i="2"/>
  <c r="K22" i="2"/>
  <c r="S23" i="2"/>
  <c r="Q45" i="2"/>
  <c r="I47" i="2"/>
  <c r="Q48" i="2"/>
  <c r="S21" i="2"/>
  <c r="S12" i="2"/>
  <c r="K14" i="2"/>
  <c r="S16" i="2"/>
  <c r="K18" i="2"/>
  <c r="K24" i="2"/>
  <c r="S24" i="2"/>
  <c r="S11" i="2"/>
  <c r="K21" i="2"/>
  <c r="I46" i="2"/>
  <c r="O20" i="2"/>
  <c r="O22" i="2"/>
  <c r="O24" i="2"/>
  <c r="I25" i="2"/>
  <c r="J339" i="23"/>
  <c r="J341" i="23"/>
  <c r="O11" i="2"/>
  <c r="I12" i="2"/>
  <c r="Q12" i="2"/>
  <c r="I14" i="2"/>
  <c r="Q14" i="2"/>
  <c r="I16" i="2"/>
  <c r="Q16" i="2"/>
  <c r="I18" i="2"/>
  <c r="Q18" i="2"/>
  <c r="I20" i="2"/>
  <c r="Q20" i="2"/>
  <c r="I22" i="2"/>
  <c r="Q22" i="2"/>
  <c r="M23" i="2"/>
  <c r="I24" i="2"/>
  <c r="Q24" i="2"/>
  <c r="N85" i="2"/>
  <c r="O85" i="2" s="1"/>
  <c r="O86" i="2" s="1"/>
  <c r="J176" i="24"/>
  <c r="J174" i="24"/>
  <c r="J110" i="26"/>
  <c r="J108" i="26"/>
  <c r="J176" i="25"/>
  <c r="J174" i="25"/>
  <c r="J339" i="25"/>
  <c r="J341" i="25"/>
  <c r="J143" i="23"/>
  <c r="J141" i="23"/>
  <c r="K31" i="25"/>
  <c r="K38" i="25"/>
  <c r="K33" i="25"/>
  <c r="K41" i="25"/>
  <c r="K37" i="25"/>
  <c r="K30" i="25"/>
  <c r="K32" i="25"/>
  <c r="I44" i="25"/>
  <c r="K36" i="25"/>
  <c r="K44" i="25"/>
  <c r="K43" i="25"/>
  <c r="J48" i="25"/>
  <c r="K35" i="25"/>
  <c r="G44" i="25"/>
  <c r="K40" i="25"/>
  <c r="K42" i="25"/>
  <c r="K39" i="25"/>
  <c r="K34" i="25"/>
  <c r="K29" i="25"/>
  <c r="J374" i="26"/>
  <c r="J372" i="26"/>
  <c r="J275" i="26"/>
  <c r="J273" i="26"/>
  <c r="J110" i="23"/>
  <c r="J108" i="23"/>
  <c r="J110" i="24"/>
  <c r="J108" i="24"/>
  <c r="J240" i="24"/>
  <c r="J242" i="24"/>
  <c r="J141" i="24"/>
  <c r="J143" i="24"/>
  <c r="K38" i="23"/>
  <c r="K31" i="23"/>
  <c r="K37" i="23"/>
  <c r="K35" i="23"/>
  <c r="J48" i="23"/>
  <c r="K34" i="23"/>
  <c r="K41" i="23"/>
  <c r="I44" i="23"/>
  <c r="K33" i="23"/>
  <c r="K29" i="23"/>
  <c r="K43" i="23"/>
  <c r="K44" i="23"/>
  <c r="K30" i="23"/>
  <c r="K32" i="23"/>
  <c r="K36" i="23"/>
  <c r="K40" i="23"/>
  <c r="K42" i="23"/>
  <c r="K39" i="23"/>
  <c r="J240" i="26"/>
  <c r="J242" i="26"/>
  <c r="O13" i="2"/>
  <c r="O15" i="2"/>
  <c r="O17" i="2"/>
  <c r="O19" i="2"/>
  <c r="O21" i="2"/>
  <c r="O23" i="2"/>
  <c r="H85" i="2"/>
  <c r="I85" i="2" s="1"/>
  <c r="I86" i="2" s="1"/>
  <c r="P85" i="2"/>
  <c r="Q85" i="2" s="1"/>
  <c r="Q86" i="2" s="1"/>
  <c r="J275" i="24"/>
  <c r="J273" i="24"/>
  <c r="J275" i="23"/>
  <c r="J273" i="23"/>
  <c r="J110" i="25"/>
  <c r="J108" i="25"/>
  <c r="J143" i="25"/>
  <c r="J141" i="25"/>
  <c r="J308" i="24"/>
  <c r="J306" i="24"/>
  <c r="J374" i="25"/>
  <c r="J372" i="25"/>
  <c r="K40" i="26"/>
  <c r="K42" i="26"/>
  <c r="I44" i="26"/>
  <c r="K34" i="26"/>
  <c r="K36" i="26"/>
  <c r="K39" i="26"/>
  <c r="K41" i="26"/>
  <c r="K35" i="26"/>
  <c r="K30" i="26"/>
  <c r="K31" i="26"/>
  <c r="K32" i="26"/>
  <c r="K33" i="26"/>
  <c r="K38" i="26"/>
  <c r="K37" i="26"/>
  <c r="K29" i="26"/>
  <c r="J48" i="26"/>
  <c r="K44" i="26"/>
  <c r="K43" i="26"/>
  <c r="G44" i="26"/>
  <c r="J176" i="23"/>
  <c r="J174" i="23"/>
  <c r="J306" i="23"/>
  <c r="J308" i="23"/>
  <c r="J339" i="24"/>
  <c r="J341" i="24"/>
  <c r="J374" i="23"/>
  <c r="J372" i="23"/>
  <c r="J242" i="25"/>
  <c r="J240" i="25"/>
  <c r="J240" i="23"/>
  <c r="J242" i="23"/>
  <c r="J308" i="25"/>
  <c r="J306" i="25"/>
  <c r="J308" i="26"/>
  <c r="J306" i="26"/>
  <c r="J339" i="26"/>
  <c r="J341" i="26"/>
  <c r="J174" i="26"/>
  <c r="J176" i="26"/>
  <c r="J209" i="25"/>
  <c r="J207" i="25"/>
  <c r="J143" i="26"/>
  <c r="J141" i="26"/>
  <c r="J207" i="26"/>
  <c r="J209" i="26"/>
  <c r="J209" i="24"/>
  <c r="J207" i="24"/>
  <c r="K32" i="24"/>
  <c r="K42" i="24"/>
  <c r="K33" i="24"/>
  <c r="J48" i="24"/>
  <c r="I44" i="24"/>
  <c r="K44" i="24"/>
  <c r="K41" i="24"/>
  <c r="K37" i="24"/>
  <c r="K40" i="24"/>
  <c r="K38" i="24"/>
  <c r="K39" i="24"/>
  <c r="K35" i="24"/>
  <c r="K36" i="24"/>
  <c r="K31" i="24"/>
  <c r="K29" i="24"/>
  <c r="K34" i="24"/>
  <c r="K43" i="24"/>
  <c r="K30" i="24"/>
  <c r="J374" i="24"/>
  <c r="J372" i="24"/>
  <c r="J209" i="23"/>
  <c r="J207" i="23"/>
  <c r="J275" i="25"/>
  <c r="J273" i="25"/>
  <c r="F48" i="23"/>
  <c r="R57" i="2"/>
  <c r="S25" i="2"/>
  <c r="Q25" i="2"/>
  <c r="Q28" i="2"/>
  <c r="O25" i="2"/>
  <c r="M25" i="2"/>
  <c r="K25" i="2"/>
  <c r="K28" i="2"/>
  <c r="S28" i="2"/>
  <c r="S29" i="2"/>
  <c r="I30" i="2"/>
  <c r="M30" i="2"/>
  <c r="Q30" i="2"/>
  <c r="H61" i="2"/>
  <c r="H58" i="2"/>
  <c r="J61" i="2"/>
  <c r="J58" i="2"/>
  <c r="L61" i="2"/>
  <c r="L58" i="2"/>
  <c r="N61" i="2"/>
  <c r="N58" i="2"/>
  <c r="P61" i="2"/>
  <c r="P58" i="2"/>
  <c r="R61" i="2"/>
  <c r="R58" i="2"/>
  <c r="I34" i="2"/>
  <c r="K37" i="2"/>
  <c r="O37" i="2"/>
  <c r="S37" i="2"/>
  <c r="K38" i="2"/>
  <c r="O38" i="2"/>
  <c r="S38" i="2"/>
  <c r="K39" i="2"/>
  <c r="O39" i="2"/>
  <c r="S39" i="2"/>
  <c r="I40" i="2"/>
  <c r="K40" i="2"/>
  <c r="M40" i="2"/>
  <c r="O40" i="2"/>
  <c r="Q40" i="2"/>
  <c r="S40" i="2"/>
  <c r="I42" i="2"/>
  <c r="K45" i="2"/>
  <c r="O45" i="2"/>
  <c r="K46" i="2"/>
  <c r="O46" i="2"/>
  <c r="K47" i="2"/>
  <c r="O47" i="2"/>
  <c r="H55" i="2"/>
  <c r="I64" i="2" s="1"/>
  <c r="I53" i="2"/>
  <c r="I52" i="2"/>
  <c r="I51" i="2"/>
  <c r="H63" i="2"/>
  <c r="I55" i="2"/>
  <c r="I54" i="2"/>
  <c r="I50" i="2"/>
  <c r="L55" i="2"/>
  <c r="M64" i="2" s="1"/>
  <c r="M53" i="2"/>
  <c r="M52" i="2"/>
  <c r="M51" i="2"/>
  <c r="L63" i="2"/>
  <c r="M55" i="2"/>
  <c r="M54" i="2"/>
  <c r="M50" i="2"/>
  <c r="P55" i="2"/>
  <c r="Q53" i="2"/>
  <c r="Q52" i="2"/>
  <c r="Q51" i="2"/>
  <c r="P63" i="2"/>
  <c r="Q55" i="2"/>
  <c r="Q54" i="2"/>
  <c r="Q50" i="2"/>
  <c r="I28" i="2"/>
  <c r="M28" i="2"/>
  <c r="I29" i="2"/>
  <c r="M29" i="2"/>
  <c r="Q29" i="2"/>
  <c r="K30" i="2"/>
  <c r="S30" i="2"/>
  <c r="I31" i="2"/>
  <c r="K31" i="2"/>
  <c r="M31" i="2"/>
  <c r="O31" i="2"/>
  <c r="Q31" i="2"/>
  <c r="S31" i="2"/>
  <c r="H34" i="2"/>
  <c r="J34" i="2"/>
  <c r="K34" i="2" s="1"/>
  <c r="L34" i="2"/>
  <c r="M34" i="2" s="1"/>
  <c r="N34" i="2"/>
  <c r="P34" i="2"/>
  <c r="Q34" i="2" s="1"/>
  <c r="R34" i="2"/>
  <c r="S34" i="2" s="1"/>
  <c r="I37" i="2"/>
  <c r="M37" i="2"/>
  <c r="Q37" i="2"/>
  <c r="I38" i="2"/>
  <c r="M38" i="2"/>
  <c r="Q38" i="2"/>
  <c r="I39" i="2"/>
  <c r="M39" i="2"/>
  <c r="Q39" i="2"/>
  <c r="J63" i="2"/>
  <c r="J55" i="2"/>
  <c r="K64" i="2" s="1"/>
  <c r="K54" i="2"/>
  <c r="K53" i="2"/>
  <c r="K52" i="2"/>
  <c r="K51" i="2"/>
  <c r="K50" i="2"/>
  <c r="K49" i="2"/>
  <c r="N63" i="2"/>
  <c r="N55" i="2"/>
  <c r="O64" i="2" s="1"/>
  <c r="O54" i="2"/>
  <c r="O53" i="2"/>
  <c r="O52" i="2"/>
  <c r="O51" i="2"/>
  <c r="O50" i="2"/>
  <c r="O49" i="2"/>
  <c r="S49" i="2"/>
  <c r="S50" i="2"/>
  <c r="S51" i="2"/>
  <c r="S52" i="2"/>
  <c r="S53" i="2"/>
  <c r="S54" i="2"/>
  <c r="I82" i="2"/>
  <c r="K82" i="2"/>
  <c r="M82" i="2"/>
  <c r="O82" i="2"/>
  <c r="Q82" i="2"/>
  <c r="S82" i="2"/>
  <c r="R55" i="2"/>
  <c r="S55" i="2" s="1"/>
  <c r="J244" i="22" l="1"/>
  <c r="J343" i="22"/>
  <c r="J277" i="22"/>
  <c r="J145" i="22"/>
  <c r="J112" i="22"/>
  <c r="J79" i="22"/>
  <c r="J178" i="22"/>
  <c r="J310" i="22"/>
  <c r="J50" i="22"/>
  <c r="J376" i="22"/>
  <c r="J211" i="22"/>
  <c r="F145" i="22"/>
  <c r="F310" i="22"/>
  <c r="F50" i="22"/>
  <c r="F244" i="22"/>
  <c r="F178" i="22"/>
  <c r="F211" i="22"/>
  <c r="F112" i="22"/>
  <c r="F343" i="22"/>
  <c r="F376" i="22"/>
  <c r="F79" i="22"/>
  <c r="F277" i="22"/>
  <c r="E108" i="22"/>
  <c r="E277" i="22"/>
  <c r="E50" i="22"/>
  <c r="E376" i="22"/>
  <c r="E145" i="22"/>
  <c r="E310" i="22"/>
  <c r="E178" i="22"/>
  <c r="E79" i="22"/>
  <c r="E343" i="22"/>
  <c r="E244" i="22"/>
  <c r="E211" i="22"/>
  <c r="E112" i="22"/>
  <c r="E110" i="23"/>
  <c r="E116" i="23"/>
  <c r="E117" i="23"/>
  <c r="U11" i="23" s="1"/>
  <c r="U20" i="23" s="1"/>
  <c r="E110" i="25"/>
  <c r="E116" i="25"/>
  <c r="E117" i="25"/>
  <c r="U20" i="25" s="1"/>
  <c r="F211" i="26"/>
  <c r="F50" i="26"/>
  <c r="E211" i="26"/>
  <c r="E310" i="26"/>
  <c r="E79" i="26"/>
  <c r="E376" i="26"/>
  <c r="E145" i="26"/>
  <c r="E50" i="26"/>
  <c r="E277" i="26"/>
  <c r="E178" i="26"/>
  <c r="E244" i="26"/>
  <c r="E79" i="25"/>
  <c r="E112" i="26"/>
  <c r="L62" i="2"/>
  <c r="E50" i="24"/>
  <c r="E310" i="24"/>
  <c r="E310" i="25"/>
  <c r="E376" i="25"/>
  <c r="F178" i="26"/>
  <c r="F112" i="26"/>
  <c r="F310" i="26"/>
  <c r="F79" i="26"/>
  <c r="F145" i="26"/>
  <c r="F277" i="26"/>
  <c r="F343" i="26"/>
  <c r="E145" i="25"/>
  <c r="E244" i="24"/>
  <c r="E343" i="24"/>
  <c r="E79" i="24"/>
  <c r="E178" i="24"/>
  <c r="E145" i="24"/>
  <c r="E112" i="24"/>
  <c r="E376" i="24"/>
  <c r="E277" i="24"/>
  <c r="E343" i="25"/>
  <c r="E244" i="25"/>
  <c r="E277" i="25"/>
  <c r="E178" i="25"/>
  <c r="F376" i="26"/>
  <c r="F310" i="24"/>
  <c r="F50" i="24"/>
  <c r="F112" i="24"/>
  <c r="F277" i="24"/>
  <c r="F178" i="24"/>
  <c r="F244" i="24"/>
  <c r="E108" i="24"/>
  <c r="F244" i="25"/>
  <c r="F211" i="24"/>
  <c r="F376" i="24"/>
  <c r="F343" i="24"/>
  <c r="F145" i="24"/>
  <c r="E108" i="26"/>
  <c r="K55" i="2"/>
  <c r="E112" i="25"/>
  <c r="E108" i="25"/>
  <c r="F79" i="25"/>
  <c r="F178" i="25"/>
  <c r="F145" i="25"/>
  <c r="F211" i="25"/>
  <c r="F277" i="25"/>
  <c r="F310" i="25"/>
  <c r="F50" i="25"/>
  <c r="F343" i="25"/>
  <c r="F376" i="25"/>
  <c r="E108" i="23"/>
  <c r="E112" i="23"/>
  <c r="E343" i="23"/>
  <c r="E145" i="23"/>
  <c r="E244" i="23"/>
  <c r="E310" i="23"/>
  <c r="E79" i="23"/>
  <c r="E277" i="23"/>
  <c r="E376" i="23"/>
  <c r="E178" i="23"/>
  <c r="N62" i="2"/>
  <c r="R62" i="2"/>
  <c r="J62" i="2"/>
  <c r="F244" i="23"/>
  <c r="F277" i="23"/>
  <c r="F145" i="23"/>
  <c r="F376" i="23"/>
  <c r="F112" i="23"/>
  <c r="F50" i="23"/>
  <c r="F310" i="23"/>
  <c r="F178" i="23"/>
  <c r="F211" i="23"/>
  <c r="F343" i="23"/>
  <c r="F79" i="23"/>
  <c r="J277" i="24"/>
  <c r="J310" i="24"/>
  <c r="J376" i="24"/>
  <c r="J211" i="24"/>
  <c r="J50" i="24"/>
  <c r="J145" i="24"/>
  <c r="J343" i="24"/>
  <c r="J79" i="24"/>
  <c r="J178" i="24"/>
  <c r="J244" i="24"/>
  <c r="J112" i="24"/>
  <c r="J277" i="26"/>
  <c r="J178" i="26"/>
  <c r="J79" i="26"/>
  <c r="J343" i="26"/>
  <c r="J112" i="26"/>
  <c r="J376" i="26"/>
  <c r="J310" i="26"/>
  <c r="J145" i="26"/>
  <c r="J244" i="26"/>
  <c r="J50" i="26"/>
  <c r="J211" i="26"/>
  <c r="J244" i="25"/>
  <c r="J211" i="25"/>
  <c r="J50" i="25"/>
  <c r="J277" i="25"/>
  <c r="J145" i="25"/>
  <c r="J376" i="25"/>
  <c r="J79" i="25"/>
  <c r="J343" i="25"/>
  <c r="J112" i="25"/>
  <c r="J178" i="25"/>
  <c r="J310" i="25"/>
  <c r="P62" i="2"/>
  <c r="J211" i="23"/>
  <c r="J244" i="23"/>
  <c r="J50" i="23"/>
  <c r="J277" i="23"/>
  <c r="J178" i="23"/>
  <c r="J343" i="23"/>
  <c r="J112" i="23"/>
  <c r="J79" i="23"/>
  <c r="J310" i="23"/>
  <c r="J376" i="23"/>
  <c r="J145" i="23"/>
  <c r="H62" i="2"/>
  <c r="N56" i="2"/>
  <c r="O65" i="2" s="1"/>
  <c r="N42" i="2"/>
  <c r="O42" i="2" s="1"/>
  <c r="O55" i="2"/>
  <c r="P56" i="2"/>
  <c r="P42" i="2"/>
  <c r="Q42" i="2" s="1"/>
  <c r="L56" i="2"/>
  <c r="M65" i="2" s="1"/>
  <c r="L42" i="2"/>
  <c r="M42" i="2" s="1"/>
  <c r="H56" i="2"/>
  <c r="I65" i="2" s="1"/>
  <c r="H42" i="2"/>
  <c r="O34" i="2"/>
  <c r="R56" i="2"/>
  <c r="R42" i="2"/>
  <c r="S42" i="2" s="1"/>
  <c r="J56" i="2"/>
  <c r="K65" i="2" s="1"/>
  <c r="J42" i="2"/>
  <c r="K42" i="2" s="1"/>
  <c r="R60" i="2"/>
  <c r="R59" i="2"/>
  <c r="P60" i="2"/>
  <c r="P59" i="2"/>
  <c r="N60" i="2"/>
  <c r="N59" i="2"/>
  <c r="L60" i="2"/>
  <c r="L59" i="2"/>
  <c r="J60" i="2"/>
  <c r="J59" i="2"/>
  <c r="H60" i="2"/>
  <c r="H59" i="2"/>
  <c r="E24" i="23" l="1"/>
  <c r="E47" i="23" s="1"/>
  <c r="E24" i="25"/>
  <c r="BT7" i="20"/>
  <c r="BR7" i="20"/>
  <c r="BP7" i="20"/>
  <c r="BN7" i="20"/>
  <c r="BL7" i="20"/>
  <c r="BJ7" i="20"/>
  <c r="BH7" i="20"/>
  <c r="BF7" i="20"/>
  <c r="BD7" i="20"/>
  <c r="BC7" i="20"/>
  <c r="BB7" i="20"/>
  <c r="BA7" i="20"/>
  <c r="AZ7" i="20"/>
  <c r="AY7" i="20"/>
  <c r="AX7" i="20"/>
  <c r="AW7" i="20"/>
  <c r="AV7" i="20"/>
  <c r="AU7" i="20"/>
  <c r="AT7" i="20"/>
  <c r="AS7" i="20"/>
  <c r="AR7" i="20"/>
  <c r="AQ7" i="20"/>
  <c r="AP7" i="20"/>
  <c r="AO7" i="20"/>
  <c r="AN7" i="20"/>
  <c r="AM7" i="20"/>
  <c r="AL7" i="20"/>
  <c r="AK7" i="20"/>
  <c r="AJ7" i="20"/>
  <c r="AI7" i="20"/>
  <c r="AH7" i="20"/>
  <c r="AG7" i="20"/>
  <c r="AF7" i="20"/>
  <c r="AD7" i="20"/>
  <c r="AC7" i="20"/>
  <c r="AB7" i="20"/>
  <c r="AA7" i="20"/>
  <c r="Z7" i="20"/>
  <c r="Y7" i="20"/>
  <c r="X7" i="20"/>
  <c r="W7" i="20"/>
  <c r="V7" i="20"/>
  <c r="U7" i="20"/>
  <c r="T7" i="20"/>
  <c r="S7" i="20"/>
  <c r="R7" i="20"/>
  <c r="Q7" i="20"/>
  <c r="P7" i="20"/>
  <c r="O7" i="20"/>
  <c r="N7" i="20"/>
  <c r="M7" i="20"/>
  <c r="L7" i="20"/>
  <c r="K7" i="20"/>
  <c r="J7" i="20"/>
  <c r="I7" i="20"/>
  <c r="H7" i="20"/>
  <c r="G7" i="20"/>
  <c r="F7" i="20"/>
  <c r="D7" i="20"/>
  <c r="A7" i="20"/>
  <c r="CB6" i="20"/>
  <c r="BZ6" i="20"/>
  <c r="BX6" i="20"/>
  <c r="BV6" i="20"/>
  <c r="BT6" i="20"/>
  <c r="BR6" i="20"/>
  <c r="BP6" i="20"/>
  <c r="BN6" i="20"/>
  <c r="BL6" i="20"/>
  <c r="BJ6" i="20"/>
  <c r="BH6" i="20"/>
  <c r="BF6" i="20"/>
  <c r="BD6" i="20"/>
  <c r="BC6" i="20"/>
  <c r="BB6" i="20"/>
  <c r="BA6" i="20"/>
  <c r="AZ6" i="20"/>
  <c r="AY6" i="20"/>
  <c r="AX6" i="20"/>
  <c r="AW6" i="20"/>
  <c r="AV6" i="20"/>
  <c r="AU6" i="20"/>
  <c r="AT6" i="20"/>
  <c r="AS6" i="20"/>
  <c r="AR6" i="20"/>
  <c r="AQ6" i="20"/>
  <c r="AP6" i="20"/>
  <c r="AO6" i="20"/>
  <c r="AN6" i="20"/>
  <c r="AM6" i="20"/>
  <c r="AL6" i="20"/>
  <c r="AK6" i="20"/>
  <c r="AJ6" i="20"/>
  <c r="AI6" i="20"/>
  <c r="AH6" i="20"/>
  <c r="AG6" i="20"/>
  <c r="AF6" i="20"/>
  <c r="AD6" i="20"/>
  <c r="AC6" i="20"/>
  <c r="AB6" i="20"/>
  <c r="AA6" i="20"/>
  <c r="Z6" i="20"/>
  <c r="Y6" i="20"/>
  <c r="X6" i="20"/>
  <c r="W6" i="20"/>
  <c r="V6" i="20"/>
  <c r="U6" i="20"/>
  <c r="T6" i="20"/>
  <c r="S6" i="20"/>
  <c r="R6" i="20"/>
  <c r="Q6" i="20"/>
  <c r="P6" i="20"/>
  <c r="O6" i="20"/>
  <c r="N6" i="20"/>
  <c r="M6" i="20"/>
  <c r="L6" i="20"/>
  <c r="K6" i="20"/>
  <c r="J6" i="20"/>
  <c r="I6" i="20"/>
  <c r="H6" i="20"/>
  <c r="G6" i="20"/>
  <c r="F6" i="20"/>
  <c r="D6" i="20"/>
  <c r="A6" i="20"/>
  <c r="CB5" i="20"/>
  <c r="BZ5" i="20"/>
  <c r="BX5" i="20"/>
  <c r="BV5" i="20"/>
  <c r="BT5" i="20"/>
  <c r="BR5" i="20"/>
  <c r="BP5" i="20"/>
  <c r="BN5" i="20"/>
  <c r="BL5" i="20"/>
  <c r="BJ5" i="20"/>
  <c r="BH5" i="20"/>
  <c r="BF5" i="20"/>
  <c r="BD5" i="20"/>
  <c r="BC5" i="20"/>
  <c r="BB5" i="20"/>
  <c r="BA5" i="20"/>
  <c r="AZ5" i="20"/>
  <c r="AY5" i="20"/>
  <c r="AX5" i="20"/>
  <c r="AW5" i="20"/>
  <c r="AV5" i="20"/>
  <c r="AU5" i="20"/>
  <c r="AT5" i="20"/>
  <c r="AS5" i="20"/>
  <c r="AR5" i="20"/>
  <c r="AQ5" i="20"/>
  <c r="AP5" i="20"/>
  <c r="AO5" i="20"/>
  <c r="AN5" i="20"/>
  <c r="AM5" i="20"/>
  <c r="AL5" i="20"/>
  <c r="AK5" i="20"/>
  <c r="AJ5" i="20"/>
  <c r="AI5" i="20"/>
  <c r="AH5" i="20"/>
  <c r="AG5" i="20"/>
  <c r="AF5" i="20"/>
  <c r="AD5" i="20"/>
  <c r="AC5" i="20"/>
  <c r="AB5" i="20"/>
  <c r="AA5" i="20"/>
  <c r="Z5" i="20"/>
  <c r="Y5" i="20"/>
  <c r="X5" i="20"/>
  <c r="W5" i="20"/>
  <c r="V5" i="20"/>
  <c r="U5" i="20"/>
  <c r="T5" i="20"/>
  <c r="S5" i="20"/>
  <c r="R5" i="20"/>
  <c r="Q5" i="20"/>
  <c r="P5" i="20"/>
  <c r="O5" i="20"/>
  <c r="N5" i="20"/>
  <c r="M5" i="20"/>
  <c r="L5" i="20"/>
  <c r="K5" i="20"/>
  <c r="J5" i="20"/>
  <c r="I5" i="20"/>
  <c r="H5" i="20"/>
  <c r="G5" i="20"/>
  <c r="F5" i="20"/>
  <c r="D5" i="20"/>
  <c r="A5" i="20"/>
  <c r="CB4" i="20"/>
  <c r="BZ4" i="20"/>
  <c r="BX4" i="20"/>
  <c r="BV4" i="20"/>
  <c r="BT4" i="20"/>
  <c r="BR4" i="20"/>
  <c r="BP4" i="20"/>
  <c r="BN4" i="20"/>
  <c r="BL4" i="20"/>
  <c r="BJ4" i="20"/>
  <c r="BH4" i="20"/>
  <c r="BF4" i="20"/>
  <c r="BD4" i="20"/>
  <c r="BC4" i="20"/>
  <c r="BB4" i="20"/>
  <c r="BA4" i="20"/>
  <c r="AZ4" i="20"/>
  <c r="AY4" i="20"/>
  <c r="AX4" i="20"/>
  <c r="AW4" i="20"/>
  <c r="AV4" i="20"/>
  <c r="AU4" i="20"/>
  <c r="AT4" i="20"/>
  <c r="AS4" i="20"/>
  <c r="AR4" i="20"/>
  <c r="AQ4" i="20"/>
  <c r="AP4" i="20"/>
  <c r="AO4" i="20"/>
  <c r="AN4" i="20"/>
  <c r="AM4" i="20"/>
  <c r="AL4" i="20"/>
  <c r="AK4" i="20"/>
  <c r="AJ4" i="20"/>
  <c r="AI4" i="20"/>
  <c r="AH4" i="20"/>
  <c r="AG4" i="20"/>
  <c r="AF4" i="20"/>
  <c r="AD4" i="20"/>
  <c r="AC4" i="20"/>
  <c r="AB4" i="20"/>
  <c r="AA4" i="20"/>
  <c r="Z4" i="20"/>
  <c r="Y4" i="20"/>
  <c r="X4" i="20"/>
  <c r="W4" i="20"/>
  <c r="V4" i="20"/>
  <c r="U4" i="20"/>
  <c r="T4" i="20"/>
  <c r="S4" i="20"/>
  <c r="R4" i="20"/>
  <c r="Q4" i="20"/>
  <c r="P4" i="20"/>
  <c r="O4" i="20"/>
  <c r="N4" i="20"/>
  <c r="M4" i="20"/>
  <c r="L4" i="20"/>
  <c r="K4" i="20"/>
  <c r="J4" i="20"/>
  <c r="I4" i="20"/>
  <c r="H4" i="20"/>
  <c r="G4" i="20"/>
  <c r="F4" i="20"/>
  <c r="D4" i="20"/>
  <c r="A4" i="20"/>
  <c r="CB3" i="20"/>
  <c r="BZ3" i="20"/>
  <c r="BX3" i="20"/>
  <c r="BV3" i="20"/>
  <c r="BT3" i="20"/>
  <c r="BR3" i="20"/>
  <c r="BP3" i="20"/>
  <c r="BN3" i="20"/>
  <c r="BL3" i="20"/>
  <c r="BJ3" i="20"/>
  <c r="BH3" i="20"/>
  <c r="BF3" i="20"/>
  <c r="BD3" i="20"/>
  <c r="BC3" i="20"/>
  <c r="BB3" i="20"/>
  <c r="BA3" i="20"/>
  <c r="AZ3" i="20"/>
  <c r="AY3" i="20"/>
  <c r="AX3" i="20"/>
  <c r="AW3" i="20"/>
  <c r="AV3" i="20"/>
  <c r="AU3" i="20"/>
  <c r="AT3" i="20"/>
  <c r="AS3" i="20"/>
  <c r="AR3" i="20"/>
  <c r="AQ3" i="20"/>
  <c r="AP3" i="20"/>
  <c r="AO3" i="20"/>
  <c r="AN3" i="20"/>
  <c r="AM3" i="20"/>
  <c r="AL3" i="20"/>
  <c r="AK3" i="20"/>
  <c r="AJ3" i="20"/>
  <c r="AI3" i="20"/>
  <c r="AH3" i="20"/>
  <c r="AG3" i="20"/>
  <c r="AF3" i="20"/>
  <c r="AD3" i="20"/>
  <c r="AC3" i="20"/>
  <c r="AB3" i="20"/>
  <c r="AA3" i="20"/>
  <c r="Z3" i="20"/>
  <c r="Y3" i="20"/>
  <c r="X3" i="20"/>
  <c r="W3" i="20"/>
  <c r="V3" i="20"/>
  <c r="U3" i="20"/>
  <c r="T3" i="20"/>
  <c r="S3" i="20"/>
  <c r="R3" i="20"/>
  <c r="Q3" i="20"/>
  <c r="P3" i="20"/>
  <c r="O3" i="20"/>
  <c r="N3" i="20"/>
  <c r="M3" i="20"/>
  <c r="L3" i="20"/>
  <c r="K3" i="20"/>
  <c r="J3" i="20"/>
  <c r="I3" i="20"/>
  <c r="H3" i="20"/>
  <c r="G3" i="20"/>
  <c r="F3" i="20"/>
  <c r="D3" i="20"/>
  <c r="A3" i="20"/>
  <c r="CB7" i="20"/>
  <c r="BZ7" i="20"/>
  <c r="BX7" i="20"/>
  <c r="BV7" i="20"/>
  <c r="E45" i="23" l="1"/>
  <c r="E50" i="23"/>
  <c r="E47" i="25"/>
  <c r="E45" i="25"/>
  <c r="E50" i="25"/>
  <c r="CC7" i="20"/>
  <c r="CC6" i="20"/>
  <c r="CC5" i="20"/>
  <c r="CC4" i="20"/>
  <c r="CC3" i="20"/>
  <c r="CC2" i="20"/>
  <c r="CA7" i="20"/>
  <c r="CA6" i="20"/>
  <c r="CA5" i="20"/>
  <c r="CA4" i="20"/>
  <c r="CA3" i="20"/>
  <c r="CA2" i="20"/>
  <c r="BY7" i="20"/>
  <c r="BY6" i="20"/>
  <c r="BY5" i="20"/>
  <c r="BY4" i="20"/>
  <c r="BY3" i="20"/>
  <c r="BY2" i="20"/>
  <c r="BW7" i="20"/>
  <c r="BW6" i="20"/>
  <c r="BW5" i="20"/>
  <c r="BW4" i="20"/>
  <c r="BW3" i="20"/>
  <c r="BW2" i="20"/>
  <c r="BU7" i="20"/>
  <c r="BU6" i="20"/>
  <c r="BU5" i="20"/>
  <c r="BU4" i="20"/>
  <c r="BU3" i="20"/>
  <c r="BU2" i="20"/>
  <c r="BS7" i="20"/>
  <c r="BS6" i="20"/>
  <c r="BS5" i="20"/>
  <c r="BS4" i="20"/>
  <c r="BS3" i="20"/>
  <c r="BS2" i="20"/>
  <c r="BQ7" i="20"/>
  <c r="BQ6" i="20"/>
  <c r="BQ5" i="20"/>
  <c r="BQ4" i="20"/>
  <c r="BQ3" i="20"/>
  <c r="BQ2" i="20"/>
  <c r="BO7" i="20"/>
  <c r="BO6" i="20"/>
  <c r="BO5" i="20"/>
  <c r="BO4" i="20"/>
  <c r="BO3" i="20"/>
  <c r="BO2" i="20"/>
  <c r="BM7" i="20"/>
  <c r="BM6" i="20"/>
  <c r="BM5" i="20"/>
  <c r="BM4" i="20"/>
  <c r="BM3" i="20"/>
  <c r="BM2" i="20"/>
  <c r="BK7" i="20"/>
  <c r="BK6" i="20"/>
  <c r="BK5" i="20"/>
  <c r="BK4" i="20"/>
  <c r="BK3" i="20"/>
  <c r="BK2" i="20"/>
  <c r="BI7" i="20"/>
  <c r="BI6" i="20"/>
  <c r="BI5" i="20"/>
  <c r="BI4" i="20"/>
  <c r="BI3" i="20"/>
  <c r="BI2" i="20"/>
  <c r="BG7" i="20"/>
  <c r="BG6" i="20"/>
  <c r="BG5" i="20"/>
  <c r="BG4" i="20"/>
  <c r="BG3" i="20"/>
  <c r="BG2" i="20"/>
  <c r="BE7" i="20"/>
  <c r="BE6" i="20"/>
  <c r="BE5" i="20"/>
  <c r="BE4" i="20"/>
  <c r="BE3" i="20"/>
  <c r="BE2" i="20"/>
  <c r="CN22" i="18" l="1"/>
  <c r="CM22" i="18"/>
  <c r="CL22" i="18"/>
  <c r="CK22" i="18"/>
  <c r="CJ22" i="18"/>
  <c r="CI22" i="18"/>
  <c r="CH22" i="18"/>
  <c r="CG22" i="18"/>
  <c r="CF22" i="18"/>
  <c r="CE22" i="18"/>
  <c r="CD22" i="18"/>
  <c r="CC22" i="18"/>
  <c r="CB22" i="18"/>
  <c r="CA22" i="18"/>
  <c r="BZ22" i="18"/>
  <c r="BY22" i="18"/>
  <c r="BX22" i="18"/>
  <c r="BW22" i="18"/>
  <c r="BV22" i="18"/>
  <c r="BU22" i="18"/>
  <c r="BT22" i="18"/>
  <c r="BS22" i="18"/>
  <c r="BR22" i="18"/>
  <c r="BQ22" i="18"/>
  <c r="BP22" i="18"/>
  <c r="BO22" i="18"/>
  <c r="BN22" i="18"/>
  <c r="BM22" i="18"/>
  <c r="BL22" i="18"/>
  <c r="BK22" i="18"/>
  <c r="BJ22" i="18"/>
  <c r="BI22" i="18"/>
  <c r="BH22" i="18"/>
  <c r="BG22" i="18"/>
  <c r="BF22" i="18"/>
  <c r="BE22" i="18"/>
  <c r="BD22" i="18"/>
  <c r="BC22" i="18"/>
  <c r="BB22" i="18"/>
  <c r="BA22" i="18"/>
  <c r="AZ22" i="18"/>
  <c r="AY22" i="18"/>
  <c r="AX22" i="18"/>
  <c r="AW22" i="18"/>
  <c r="AV22" i="18"/>
  <c r="AU22" i="18"/>
  <c r="AT22" i="18"/>
  <c r="AS22" i="18"/>
  <c r="AR22" i="18"/>
  <c r="AQ22" i="18"/>
  <c r="AP22" i="18"/>
  <c r="AO22" i="18"/>
  <c r="AN22" i="18"/>
  <c r="AM22" i="18"/>
  <c r="AL22" i="18"/>
  <c r="AK22" i="18"/>
  <c r="AJ22" i="18"/>
  <c r="AI22" i="18"/>
  <c r="AH22" i="18"/>
  <c r="AG22" i="18"/>
  <c r="AF22" i="18"/>
  <c r="AE22" i="18"/>
  <c r="AD22" i="18"/>
  <c r="AC22" i="18"/>
  <c r="AB22" i="18"/>
  <c r="AA22" i="18"/>
  <c r="Z22" i="18"/>
  <c r="Y22" i="18"/>
  <c r="X22" i="18"/>
  <c r="W22" i="18"/>
  <c r="V22" i="18"/>
  <c r="U22" i="18"/>
  <c r="T22" i="18"/>
  <c r="S22" i="18"/>
  <c r="R22" i="18"/>
  <c r="Q22" i="18"/>
  <c r="P22" i="18"/>
  <c r="O22" i="18"/>
  <c r="N22" i="18"/>
  <c r="M22" i="18"/>
  <c r="L22" i="18"/>
  <c r="K22" i="18"/>
  <c r="CN20" i="18"/>
  <c r="CM20" i="18"/>
  <c r="CL20" i="18"/>
  <c r="CK20" i="18"/>
  <c r="CJ20" i="18"/>
  <c r="CI20" i="18"/>
  <c r="CH20" i="18"/>
  <c r="CG20" i="18"/>
  <c r="CF20" i="18"/>
  <c r="CE20" i="18"/>
  <c r="CD20" i="18"/>
  <c r="CC20" i="18"/>
  <c r="CB20" i="18"/>
  <c r="CA20" i="18"/>
  <c r="BZ20" i="18"/>
  <c r="BY20" i="18"/>
  <c r="BX20" i="18"/>
  <c r="BW20" i="18"/>
  <c r="BV20" i="18"/>
  <c r="BU20" i="18"/>
  <c r="BT20" i="18"/>
  <c r="BS20" i="18"/>
  <c r="BR20" i="18"/>
  <c r="BQ20" i="18"/>
  <c r="BP20" i="18"/>
  <c r="BO20" i="18"/>
  <c r="BN20" i="18"/>
  <c r="BM20" i="18"/>
  <c r="BL20" i="18"/>
  <c r="BK20" i="18"/>
  <c r="BJ20" i="18"/>
  <c r="BI20" i="18"/>
  <c r="BH20" i="18"/>
  <c r="BG20" i="18"/>
  <c r="BF20" i="18"/>
  <c r="BE20" i="18"/>
  <c r="BD20" i="18"/>
  <c r="BC20" i="18"/>
  <c r="BB20" i="18"/>
  <c r="BA20" i="18"/>
  <c r="AZ20" i="18"/>
  <c r="AY20" i="18"/>
  <c r="AX20" i="18"/>
  <c r="AW20" i="18"/>
  <c r="AV20" i="18"/>
  <c r="AU20" i="18"/>
  <c r="AT20" i="18"/>
  <c r="AS20" i="18"/>
  <c r="AR20" i="18"/>
  <c r="AQ20" i="18"/>
  <c r="AP20" i="18"/>
  <c r="AO20" i="18"/>
  <c r="AN20" i="18"/>
  <c r="AM20" i="18"/>
  <c r="AL20" i="18"/>
  <c r="AK20" i="18"/>
  <c r="AJ20" i="18"/>
  <c r="AI20" i="18"/>
  <c r="AH20" i="18"/>
  <c r="AG20" i="18"/>
  <c r="AF20" i="18"/>
  <c r="AE20" i="18"/>
  <c r="AD20" i="18"/>
  <c r="AC20" i="18"/>
  <c r="AB20" i="18"/>
  <c r="AA20" i="18"/>
  <c r="Z20" i="18"/>
  <c r="Y20" i="18"/>
  <c r="X20" i="18"/>
  <c r="W20" i="18"/>
  <c r="V20" i="18"/>
  <c r="U20" i="18"/>
  <c r="T20" i="18"/>
  <c r="S20" i="18"/>
  <c r="R20" i="18"/>
  <c r="Q20" i="18"/>
  <c r="P20" i="18"/>
  <c r="O20" i="18"/>
  <c r="N20" i="18"/>
  <c r="M20" i="18"/>
  <c r="L20" i="18"/>
  <c r="K20" i="18"/>
  <c r="CN18" i="18"/>
  <c r="CM18" i="18"/>
  <c r="CL18" i="18"/>
  <c r="CK18" i="18"/>
  <c r="CJ18" i="18"/>
  <c r="CI18" i="18"/>
  <c r="CH18" i="18"/>
  <c r="CG18" i="18"/>
  <c r="CF18" i="18"/>
  <c r="CE18" i="18"/>
  <c r="CD18" i="18"/>
  <c r="CC18" i="18"/>
  <c r="CB18" i="18"/>
  <c r="CA18" i="18"/>
  <c r="BZ18" i="18"/>
  <c r="BY18" i="18"/>
  <c r="BX18" i="18"/>
  <c r="BW18" i="18"/>
  <c r="BV18" i="18"/>
  <c r="BU18" i="18"/>
  <c r="BT18" i="18"/>
  <c r="BS18" i="18"/>
  <c r="BR18" i="18"/>
  <c r="BQ18" i="18"/>
  <c r="BP18" i="18"/>
  <c r="BO18" i="18"/>
  <c r="BN18" i="18"/>
  <c r="BM18" i="18"/>
  <c r="BL18" i="18"/>
  <c r="BK18" i="18"/>
  <c r="BJ18" i="18"/>
  <c r="BI18" i="18"/>
  <c r="BH18" i="18"/>
  <c r="BG18" i="18"/>
  <c r="BF18" i="18"/>
  <c r="BE18" i="18"/>
  <c r="BD18" i="18"/>
  <c r="BC18" i="18"/>
  <c r="BB18" i="18"/>
  <c r="BA18" i="18"/>
  <c r="AZ18" i="18"/>
  <c r="AY18" i="18"/>
  <c r="AX18" i="18"/>
  <c r="AW18" i="18"/>
  <c r="AV18" i="18"/>
  <c r="AU18" i="18"/>
  <c r="AT18" i="18"/>
  <c r="AS18" i="18"/>
  <c r="AR18" i="18"/>
  <c r="AQ18" i="18"/>
  <c r="AP18" i="18"/>
  <c r="AO18" i="18"/>
  <c r="AN18" i="18"/>
  <c r="AM18" i="18"/>
  <c r="AL18" i="18"/>
  <c r="AK18" i="18"/>
  <c r="AJ18" i="18"/>
  <c r="AI18" i="18"/>
  <c r="AH18" i="18"/>
  <c r="AG18" i="18"/>
  <c r="AF18" i="18"/>
  <c r="AE18" i="18"/>
  <c r="AD18" i="18"/>
  <c r="AC18" i="18"/>
  <c r="AB18" i="18"/>
  <c r="AA18" i="18"/>
  <c r="Z18" i="18"/>
  <c r="Y18" i="18"/>
  <c r="X18" i="18"/>
  <c r="W18" i="18"/>
  <c r="V18" i="18"/>
  <c r="U18" i="18"/>
  <c r="T18" i="18"/>
  <c r="S18" i="18"/>
  <c r="R18" i="18"/>
  <c r="Q18" i="18"/>
  <c r="P18" i="18"/>
  <c r="O18" i="18"/>
  <c r="N18" i="18"/>
  <c r="M18" i="18"/>
  <c r="L18" i="18"/>
  <c r="K18" i="18"/>
  <c r="CN16" i="18"/>
  <c r="CM16" i="18"/>
  <c r="CL16" i="18"/>
  <c r="CK16" i="18"/>
  <c r="CJ16" i="18"/>
  <c r="CI16" i="18"/>
  <c r="CH16" i="18"/>
  <c r="CG16" i="18"/>
  <c r="CF16" i="18"/>
  <c r="CE16" i="18"/>
  <c r="CD16" i="18"/>
  <c r="CC16" i="18"/>
  <c r="CB16" i="18"/>
  <c r="CA16" i="18"/>
  <c r="BZ16" i="18"/>
  <c r="BY16" i="18"/>
  <c r="BX16" i="18"/>
  <c r="BW16" i="18"/>
  <c r="BV16" i="18"/>
  <c r="BU16" i="18"/>
  <c r="BT16" i="18"/>
  <c r="BS16" i="18"/>
  <c r="BR16" i="18"/>
  <c r="BQ16" i="18"/>
  <c r="BP16" i="18"/>
  <c r="BO16" i="18"/>
  <c r="BN16" i="18"/>
  <c r="BM16" i="18"/>
  <c r="BL16" i="18"/>
  <c r="BK16" i="18"/>
  <c r="BJ16" i="18"/>
  <c r="BI16" i="18"/>
  <c r="BH16" i="18"/>
  <c r="BG16" i="18"/>
  <c r="BF16" i="18"/>
  <c r="BE16" i="18"/>
  <c r="BD16" i="18"/>
  <c r="BC16" i="18"/>
  <c r="BB16" i="18"/>
  <c r="BA16" i="18"/>
  <c r="AZ16" i="18"/>
  <c r="AY16" i="18"/>
  <c r="AX16" i="18"/>
  <c r="AW16" i="18"/>
  <c r="AV16" i="18"/>
  <c r="AU16" i="18"/>
  <c r="AT16" i="18"/>
  <c r="AS16" i="18"/>
  <c r="AR16" i="18"/>
  <c r="AQ16" i="18"/>
  <c r="AP16" i="18"/>
  <c r="AO16" i="18"/>
  <c r="AN16" i="18"/>
  <c r="AM16" i="18"/>
  <c r="AL16" i="18"/>
  <c r="AK16" i="18"/>
  <c r="AJ16" i="18"/>
  <c r="AI16" i="18"/>
  <c r="AH16" i="18"/>
  <c r="AG16" i="18"/>
  <c r="AF16" i="18"/>
  <c r="AE16" i="18"/>
  <c r="AD16" i="18"/>
  <c r="AC16" i="18"/>
  <c r="AB16" i="18"/>
  <c r="AA16" i="18"/>
  <c r="Z16" i="18"/>
  <c r="Y16" i="18"/>
  <c r="X16" i="18"/>
  <c r="W16" i="18"/>
  <c r="V16" i="18"/>
  <c r="U16" i="18"/>
  <c r="T16" i="18"/>
  <c r="S16" i="18"/>
  <c r="R16" i="18"/>
  <c r="Q16" i="18"/>
  <c r="P16" i="18"/>
  <c r="O16" i="18"/>
  <c r="N16" i="18"/>
  <c r="M16" i="18"/>
  <c r="L16" i="18"/>
  <c r="K16" i="18"/>
  <c r="CN14" i="18"/>
  <c r="CM14" i="18"/>
  <c r="CL14" i="18"/>
  <c r="CK14" i="18"/>
  <c r="CJ14" i="18"/>
  <c r="CI14" i="18"/>
  <c r="CH14" i="18"/>
  <c r="CG14" i="18"/>
  <c r="CF14" i="18"/>
  <c r="CE14" i="18"/>
  <c r="CD14" i="18"/>
  <c r="CC14" i="18"/>
  <c r="CB14" i="18"/>
  <c r="CA14" i="18"/>
  <c r="BZ14" i="18"/>
  <c r="BY14" i="18"/>
  <c r="BX14" i="18"/>
  <c r="BW14" i="18"/>
  <c r="BV14" i="18"/>
  <c r="BU14" i="18"/>
  <c r="BT14" i="18"/>
  <c r="BS14" i="18"/>
  <c r="BR14" i="18"/>
  <c r="BQ14" i="18"/>
  <c r="BP14" i="18"/>
  <c r="BO14" i="18"/>
  <c r="BN14" i="18"/>
  <c r="BM14" i="18"/>
  <c r="BL14" i="18"/>
  <c r="BK14" i="18"/>
  <c r="BJ14" i="18"/>
  <c r="BI14" i="18"/>
  <c r="BH14" i="18"/>
  <c r="BG14" i="18"/>
  <c r="BF14" i="18"/>
  <c r="BE14" i="18"/>
  <c r="BD14" i="18"/>
  <c r="BC14" i="18"/>
  <c r="BB14" i="18"/>
  <c r="BA14" i="18"/>
  <c r="AZ14" i="18"/>
  <c r="AY14" i="18"/>
  <c r="AX14" i="18"/>
  <c r="AW14" i="18"/>
  <c r="AV14" i="18"/>
  <c r="AU14" i="18"/>
  <c r="AT14" i="18"/>
  <c r="AS14" i="18"/>
  <c r="AR14" i="18"/>
  <c r="AQ14" i="18"/>
  <c r="AP14" i="18"/>
  <c r="AO14" i="18"/>
  <c r="AN14" i="18"/>
  <c r="AM14" i="18"/>
  <c r="AL14" i="18"/>
  <c r="AK14" i="18"/>
  <c r="AJ14" i="18"/>
  <c r="AI14" i="18"/>
  <c r="AH14" i="18"/>
  <c r="AG14" i="18"/>
  <c r="AF14" i="18"/>
  <c r="AE14" i="18"/>
  <c r="AD14" i="18"/>
  <c r="AC14" i="18"/>
  <c r="AB14" i="18"/>
  <c r="AA14" i="18"/>
  <c r="Z14" i="18"/>
  <c r="Y14" i="18"/>
  <c r="X14" i="18"/>
  <c r="W14" i="18"/>
  <c r="V14" i="18"/>
  <c r="U14" i="18"/>
  <c r="T14" i="18"/>
  <c r="S14" i="18"/>
  <c r="R14" i="18"/>
  <c r="Q14" i="18"/>
  <c r="P14" i="18"/>
  <c r="O14" i="18"/>
  <c r="N14" i="18"/>
  <c r="M14" i="18"/>
  <c r="L14" i="18"/>
  <c r="K14" i="18"/>
  <c r="CN12" i="18"/>
  <c r="CM12" i="18"/>
  <c r="CL12" i="18"/>
  <c r="CK12" i="18"/>
  <c r="CJ12" i="18"/>
  <c r="CI12" i="18"/>
  <c r="CH12" i="18"/>
  <c r="CG12" i="18"/>
  <c r="CF12" i="18"/>
  <c r="CE12" i="18"/>
  <c r="CD12" i="18"/>
  <c r="CC12" i="18"/>
  <c r="CB12" i="18"/>
  <c r="CA12" i="18"/>
  <c r="BZ12" i="18"/>
  <c r="BY12" i="18"/>
  <c r="BX12" i="18"/>
  <c r="BW12" i="18"/>
  <c r="BV12" i="18"/>
  <c r="BU12" i="18"/>
  <c r="BT12" i="18"/>
  <c r="BS12" i="18"/>
  <c r="BR12" i="18"/>
  <c r="BQ12" i="18"/>
  <c r="BP12" i="18"/>
  <c r="BO12" i="18"/>
  <c r="BN12" i="18"/>
  <c r="BM12" i="18"/>
  <c r="BL12" i="18"/>
  <c r="BK12" i="18"/>
  <c r="BJ12" i="18"/>
  <c r="BI12" i="18"/>
  <c r="BH12" i="18"/>
  <c r="BG12" i="18"/>
  <c r="BF12" i="18"/>
  <c r="BE12" i="18"/>
  <c r="BD12" i="18"/>
  <c r="BC12" i="18"/>
  <c r="BB12" i="18"/>
  <c r="BA12" i="18"/>
  <c r="AZ12" i="18"/>
  <c r="AY12" i="18"/>
  <c r="AX12" i="18"/>
  <c r="AW12" i="18"/>
  <c r="AV12" i="18"/>
  <c r="AU12" i="18"/>
  <c r="AT12" i="18"/>
  <c r="AS12" i="18"/>
  <c r="AR12" i="18"/>
  <c r="AQ12" i="18"/>
  <c r="AP12" i="18"/>
  <c r="AO12" i="18"/>
  <c r="AN12" i="18"/>
  <c r="AM12" i="18"/>
  <c r="AL12" i="18"/>
  <c r="AK12" i="18"/>
  <c r="AJ12" i="18"/>
  <c r="AI12" i="18"/>
  <c r="AH12" i="18"/>
  <c r="AG12" i="18"/>
  <c r="AF12" i="18"/>
  <c r="AE12" i="18"/>
  <c r="AD12" i="18"/>
  <c r="AC12" i="18"/>
  <c r="AB12" i="18"/>
  <c r="AA12" i="18"/>
  <c r="Z12" i="18"/>
  <c r="Y12" i="18"/>
  <c r="X12" i="18"/>
  <c r="W12" i="18"/>
  <c r="V12" i="18"/>
  <c r="U12" i="18"/>
  <c r="T12" i="18"/>
  <c r="S12" i="18"/>
  <c r="R12" i="18"/>
  <c r="Q12" i="18"/>
  <c r="P12" i="18"/>
  <c r="O12" i="18"/>
  <c r="N12" i="18"/>
  <c r="M12" i="18"/>
  <c r="L12" i="18"/>
  <c r="K12" i="18"/>
  <c r="CN10" i="18"/>
  <c r="CM10" i="18"/>
  <c r="CL10" i="18"/>
  <c r="CK10" i="18"/>
  <c r="CJ10" i="18"/>
  <c r="CI10" i="18"/>
  <c r="CH10" i="18"/>
  <c r="CG10" i="18"/>
  <c r="CF10" i="18"/>
  <c r="CE10" i="18"/>
  <c r="CD10" i="18"/>
  <c r="CC10" i="18"/>
  <c r="CB10" i="18"/>
  <c r="CA10" i="18"/>
  <c r="BZ10" i="18"/>
  <c r="BY10" i="18"/>
  <c r="BX10" i="18"/>
  <c r="BW10" i="18"/>
  <c r="BV10" i="18"/>
  <c r="BU10" i="18"/>
  <c r="BT10" i="18"/>
  <c r="BS10" i="18"/>
  <c r="BR10" i="18"/>
  <c r="BQ10" i="18"/>
  <c r="BP10" i="18"/>
  <c r="BO10" i="18"/>
  <c r="BN10" i="18"/>
  <c r="BM10" i="18"/>
  <c r="BL10" i="18"/>
  <c r="BK10" i="18"/>
  <c r="BJ10" i="18"/>
  <c r="BI10" i="18"/>
  <c r="BH10" i="18"/>
  <c r="BG10" i="18"/>
  <c r="BF10" i="18"/>
  <c r="BE10" i="18"/>
  <c r="BD10" i="18"/>
  <c r="BC10" i="18"/>
  <c r="BB10" i="18"/>
  <c r="BA10" i="18"/>
  <c r="AZ10" i="18"/>
  <c r="AY10" i="18"/>
  <c r="AX10" i="18"/>
  <c r="AW10" i="18"/>
  <c r="AV10" i="18"/>
  <c r="AU10" i="18"/>
  <c r="AT10" i="18"/>
  <c r="AS10" i="18"/>
  <c r="AR10" i="18"/>
  <c r="AQ10" i="18"/>
  <c r="AP10" i="18"/>
  <c r="AO10" i="18"/>
  <c r="AN10" i="18"/>
  <c r="AM10" i="18"/>
  <c r="AL10" i="18"/>
  <c r="AK10" i="18"/>
  <c r="AJ10" i="18"/>
  <c r="AI10" i="18"/>
  <c r="AH10" i="18"/>
  <c r="AG10" i="18"/>
  <c r="AF10" i="18"/>
  <c r="AE10" i="18"/>
  <c r="AD10" i="18"/>
  <c r="AC10" i="18"/>
  <c r="AB10" i="18"/>
  <c r="AA10" i="18"/>
  <c r="Z10" i="18"/>
  <c r="Y10" i="18"/>
  <c r="X10" i="18"/>
  <c r="W10" i="18"/>
  <c r="V10" i="18"/>
  <c r="U10" i="18"/>
  <c r="T10" i="18"/>
  <c r="S10" i="18"/>
  <c r="R10" i="18"/>
  <c r="Q10" i="18"/>
  <c r="P10" i="18"/>
  <c r="O10" i="18"/>
  <c r="N10" i="18"/>
  <c r="M10" i="18"/>
  <c r="L10" i="18"/>
  <c r="K10" i="18"/>
  <c r="CN8" i="18"/>
  <c r="CM8" i="18"/>
  <c r="CL8" i="18"/>
  <c r="CK8" i="18"/>
  <c r="CJ8" i="18"/>
  <c r="CI8" i="18"/>
  <c r="CH8" i="18"/>
  <c r="CG8" i="18"/>
  <c r="CF8" i="18"/>
  <c r="CE8" i="18"/>
  <c r="CD8" i="18"/>
  <c r="CC8" i="18"/>
  <c r="CB8" i="18"/>
  <c r="CA8" i="18"/>
  <c r="BZ8" i="18"/>
  <c r="BY8" i="18"/>
  <c r="BX8" i="18"/>
  <c r="BW8" i="18"/>
  <c r="BV8" i="18"/>
  <c r="BU8" i="18"/>
  <c r="BT8" i="18"/>
  <c r="BS8" i="18"/>
  <c r="BR8" i="18"/>
  <c r="BQ8" i="18"/>
  <c r="BP8" i="18"/>
  <c r="BO8" i="18"/>
  <c r="BN8" i="18"/>
  <c r="BM8" i="18"/>
  <c r="BL8" i="18"/>
  <c r="BK8" i="18"/>
  <c r="BJ8" i="18"/>
  <c r="BI8" i="18"/>
  <c r="BH8" i="18"/>
  <c r="BG8" i="18"/>
  <c r="BF8" i="18"/>
  <c r="BE8" i="18"/>
  <c r="BD8" i="18"/>
  <c r="BC8" i="18"/>
  <c r="BB8" i="18"/>
  <c r="BA8" i="18"/>
  <c r="AZ8" i="18"/>
  <c r="AY8" i="18"/>
  <c r="AX8" i="18"/>
  <c r="AW8" i="18"/>
  <c r="AV8" i="18"/>
  <c r="AU8" i="18"/>
  <c r="AT8" i="18"/>
  <c r="AS8" i="18"/>
  <c r="AR8" i="18"/>
  <c r="AQ8" i="18"/>
  <c r="AP8" i="18"/>
  <c r="AO8" i="18"/>
  <c r="AN8" i="18"/>
  <c r="AM8" i="18"/>
  <c r="AL8" i="18"/>
  <c r="AK8" i="18"/>
  <c r="AJ8" i="18"/>
  <c r="AI8" i="18"/>
  <c r="AH8" i="18"/>
  <c r="AG8" i="18"/>
  <c r="AF8" i="18"/>
  <c r="AE8" i="18"/>
  <c r="AD8" i="18"/>
  <c r="AC8" i="18"/>
  <c r="AB8" i="18"/>
  <c r="AA8" i="18"/>
  <c r="Z8" i="18"/>
  <c r="Y8" i="18"/>
  <c r="X8" i="18"/>
  <c r="W8" i="18"/>
  <c r="V8" i="18"/>
  <c r="U8" i="18"/>
  <c r="T8" i="18"/>
  <c r="S8" i="18"/>
  <c r="R8" i="18"/>
  <c r="Q8" i="18"/>
  <c r="P8" i="18"/>
  <c r="O8" i="18"/>
  <c r="N8" i="18"/>
  <c r="M8" i="18"/>
  <c r="L8" i="18"/>
  <c r="K8" i="18"/>
  <c r="CN6" i="18"/>
  <c r="CM6" i="18"/>
  <c r="CL6" i="18"/>
  <c r="CK6" i="18"/>
  <c r="CJ6" i="18"/>
  <c r="CI6" i="18"/>
  <c r="CH6" i="18"/>
  <c r="CG6" i="18"/>
  <c r="CF6" i="18"/>
  <c r="CE6" i="18"/>
  <c r="CD6" i="18"/>
  <c r="CC6" i="18"/>
  <c r="CB6" i="18"/>
  <c r="CA6" i="18"/>
  <c r="BZ6" i="18"/>
  <c r="BY6" i="18"/>
  <c r="BX6" i="18"/>
  <c r="BW6" i="18"/>
  <c r="BV6" i="18"/>
  <c r="BU6" i="18"/>
  <c r="BT6" i="18"/>
  <c r="BS6" i="18"/>
  <c r="BR6" i="18"/>
  <c r="BQ6" i="18"/>
  <c r="BP6" i="18"/>
  <c r="BO6" i="18"/>
  <c r="BN6" i="18"/>
  <c r="BM6" i="18"/>
  <c r="BL6" i="18"/>
  <c r="BK6" i="18"/>
  <c r="BJ6" i="18"/>
  <c r="BI6" i="18"/>
  <c r="BH6" i="18"/>
  <c r="BG6" i="18"/>
  <c r="BF6" i="18"/>
  <c r="BE6" i="18"/>
  <c r="BD6" i="18"/>
  <c r="BC6" i="18"/>
  <c r="BB6" i="18"/>
  <c r="BA6" i="18"/>
  <c r="AZ6" i="18"/>
  <c r="AY6" i="18"/>
  <c r="AX6" i="18"/>
  <c r="AW6" i="18"/>
  <c r="AV6" i="18"/>
  <c r="AU6" i="18"/>
  <c r="AT6" i="18"/>
  <c r="AS6" i="18"/>
  <c r="AR6" i="18"/>
  <c r="AQ6" i="18"/>
  <c r="AP6" i="18"/>
  <c r="AO6" i="18"/>
  <c r="AN6" i="18"/>
  <c r="AM6" i="18"/>
  <c r="AL6" i="18"/>
  <c r="AK6" i="18"/>
  <c r="AJ6" i="18"/>
  <c r="AI6" i="18"/>
  <c r="AH6" i="18"/>
  <c r="AG6" i="18"/>
  <c r="AF6" i="18"/>
  <c r="AE6" i="18"/>
  <c r="AD6" i="18"/>
  <c r="AC6" i="18"/>
  <c r="AB6" i="18"/>
  <c r="AA6" i="18"/>
  <c r="Z6" i="18"/>
  <c r="Y6" i="18"/>
  <c r="X6" i="18"/>
  <c r="W6" i="18"/>
  <c r="V6" i="18"/>
  <c r="U6" i="18"/>
  <c r="T6" i="18"/>
  <c r="S6" i="18"/>
  <c r="R6" i="18"/>
  <c r="Q6" i="18"/>
  <c r="P6" i="18"/>
  <c r="O6" i="18"/>
  <c r="N6" i="18"/>
  <c r="M6" i="18"/>
  <c r="L6" i="18"/>
  <c r="K6" i="18"/>
  <c r="CN21" i="18"/>
  <c r="CM21" i="18"/>
  <c r="CN19" i="18"/>
  <c r="CM19" i="18"/>
  <c r="CN17" i="18"/>
  <c r="CM17" i="18"/>
  <c r="CN15" i="18"/>
  <c r="CM15" i="18"/>
  <c r="CN13" i="18"/>
  <c r="CM13" i="18"/>
  <c r="CN11" i="18"/>
  <c r="CM11" i="18"/>
  <c r="CN9" i="18"/>
  <c r="CM9" i="18"/>
  <c r="CN7" i="18"/>
  <c r="CM7" i="18"/>
  <c r="CN5" i="18"/>
  <c r="CM5" i="18"/>
  <c r="CL21" i="18"/>
  <c r="CK21" i="18"/>
  <c r="CJ21" i="18"/>
  <c r="CI21" i="18"/>
  <c r="CH21" i="18"/>
  <c r="CG21" i="18"/>
  <c r="CF21" i="18"/>
  <c r="CE21" i="18"/>
  <c r="CD21" i="18"/>
  <c r="CC21" i="18"/>
  <c r="CB21" i="18"/>
  <c r="CA21" i="18"/>
  <c r="BZ21" i="18"/>
  <c r="BY21" i="18"/>
  <c r="BX21" i="18"/>
  <c r="BW21" i="18"/>
  <c r="BV21" i="18"/>
  <c r="BU21" i="18"/>
  <c r="BT21" i="18"/>
  <c r="BS21" i="18"/>
  <c r="BR21" i="18"/>
  <c r="BQ21" i="18"/>
  <c r="BP21" i="18"/>
  <c r="BO21" i="18"/>
  <c r="BN21" i="18"/>
  <c r="BM21" i="18"/>
  <c r="BL21" i="18"/>
  <c r="BK21" i="18"/>
  <c r="BJ21" i="18"/>
  <c r="BI21" i="18"/>
  <c r="BH21" i="18"/>
  <c r="BG21" i="18"/>
  <c r="BF21" i="18"/>
  <c r="BE21" i="18"/>
  <c r="BD21" i="18"/>
  <c r="BC21" i="18"/>
  <c r="BB21" i="18"/>
  <c r="BA21" i="18"/>
  <c r="AZ21" i="18"/>
  <c r="AY21" i="18"/>
  <c r="AX21" i="18"/>
  <c r="AW21" i="18"/>
  <c r="AV21" i="18"/>
  <c r="AU21" i="18"/>
  <c r="AT21" i="18"/>
  <c r="AS21" i="18"/>
  <c r="AR21" i="18"/>
  <c r="AQ21" i="18"/>
  <c r="AP21" i="18"/>
  <c r="AO21" i="18"/>
  <c r="AN21" i="18"/>
  <c r="AM21" i="18"/>
  <c r="AL21" i="18"/>
  <c r="AK21" i="18"/>
  <c r="AJ21" i="18"/>
  <c r="AI21" i="18"/>
  <c r="AH21" i="18"/>
  <c r="AG21" i="18"/>
  <c r="AF21" i="18"/>
  <c r="AE21" i="18"/>
  <c r="AD21" i="18"/>
  <c r="AC21" i="18"/>
  <c r="AB21" i="18"/>
  <c r="AA21" i="18"/>
  <c r="Z21" i="18"/>
  <c r="Y21" i="18"/>
  <c r="X21" i="18"/>
  <c r="W21" i="18"/>
  <c r="V21" i="18"/>
  <c r="U21" i="18"/>
  <c r="T21" i="18"/>
  <c r="S21" i="18"/>
  <c r="R21" i="18"/>
  <c r="Q21" i="18"/>
  <c r="P21" i="18"/>
  <c r="O21" i="18"/>
  <c r="N21" i="18"/>
  <c r="M21" i="18"/>
  <c r="L21" i="18"/>
  <c r="K21" i="18"/>
  <c r="CL19" i="18"/>
  <c r="CK19" i="18"/>
  <c r="CJ19" i="18"/>
  <c r="CI19" i="18"/>
  <c r="CH19" i="18"/>
  <c r="CG19" i="18"/>
  <c r="CF19" i="18"/>
  <c r="CE19" i="18"/>
  <c r="CD19" i="18"/>
  <c r="CC19" i="18"/>
  <c r="CB19" i="18"/>
  <c r="CA19" i="18"/>
  <c r="BZ19" i="18"/>
  <c r="BY19" i="18"/>
  <c r="BX19" i="18"/>
  <c r="BW19" i="18"/>
  <c r="BV19" i="18"/>
  <c r="BU19" i="18"/>
  <c r="BT19" i="18"/>
  <c r="BS19" i="18"/>
  <c r="BR19" i="18"/>
  <c r="BQ19" i="18"/>
  <c r="BP19" i="18"/>
  <c r="BO19" i="18"/>
  <c r="BN19" i="18"/>
  <c r="BM19" i="18"/>
  <c r="BL19" i="18"/>
  <c r="BK19" i="18"/>
  <c r="BJ19" i="18"/>
  <c r="BI19" i="18"/>
  <c r="BH19" i="18"/>
  <c r="BG19" i="18"/>
  <c r="BF19" i="18"/>
  <c r="BE19" i="18"/>
  <c r="BD19" i="18"/>
  <c r="BC19" i="18"/>
  <c r="BB19" i="18"/>
  <c r="BA19" i="18"/>
  <c r="AZ19" i="18"/>
  <c r="AY19" i="18"/>
  <c r="AX19" i="18"/>
  <c r="AW19" i="18"/>
  <c r="AV19" i="18"/>
  <c r="AU19" i="18"/>
  <c r="AT19" i="18"/>
  <c r="AS19" i="18"/>
  <c r="AR19" i="18"/>
  <c r="AQ19" i="18"/>
  <c r="AP19" i="18"/>
  <c r="AO19" i="18"/>
  <c r="AN19" i="18"/>
  <c r="AM19" i="18"/>
  <c r="AL19" i="18"/>
  <c r="AK19" i="18"/>
  <c r="AJ19" i="18"/>
  <c r="AI19" i="18"/>
  <c r="AH19" i="18"/>
  <c r="AG19" i="18"/>
  <c r="AF19" i="18"/>
  <c r="AE19" i="18"/>
  <c r="AD19" i="18"/>
  <c r="AC19" i="18"/>
  <c r="AB19" i="18"/>
  <c r="AA19" i="18"/>
  <c r="Z19" i="18"/>
  <c r="Y19" i="18"/>
  <c r="X19" i="18"/>
  <c r="W19" i="18"/>
  <c r="V19" i="18"/>
  <c r="U19" i="18"/>
  <c r="T19" i="18"/>
  <c r="S19" i="18"/>
  <c r="R19" i="18"/>
  <c r="Q19" i="18"/>
  <c r="P19" i="18"/>
  <c r="O19" i="18"/>
  <c r="N19" i="18"/>
  <c r="M19" i="18"/>
  <c r="L19" i="18"/>
  <c r="K19" i="18"/>
  <c r="CL17" i="18"/>
  <c r="CK17" i="18"/>
  <c r="CJ17" i="18"/>
  <c r="CI17" i="18"/>
  <c r="CH17" i="18"/>
  <c r="CG17" i="18"/>
  <c r="CF17" i="18"/>
  <c r="CE17" i="18"/>
  <c r="CD17" i="18"/>
  <c r="CC17" i="18"/>
  <c r="CB17" i="18"/>
  <c r="CA17" i="18"/>
  <c r="BZ17" i="18"/>
  <c r="BY17" i="18"/>
  <c r="BX17" i="18"/>
  <c r="BW17" i="18"/>
  <c r="BV17" i="18"/>
  <c r="BU17" i="18"/>
  <c r="BT17" i="18"/>
  <c r="BS17" i="18"/>
  <c r="BR17" i="18"/>
  <c r="BQ17" i="18"/>
  <c r="BP17" i="18"/>
  <c r="BO17" i="18"/>
  <c r="BN17" i="18"/>
  <c r="BM17" i="18"/>
  <c r="BL17" i="18"/>
  <c r="BK17" i="18"/>
  <c r="BJ17" i="18"/>
  <c r="BI17" i="18"/>
  <c r="BH17" i="18"/>
  <c r="BG17" i="18"/>
  <c r="BF17" i="18"/>
  <c r="BE17" i="18"/>
  <c r="BD17" i="18"/>
  <c r="BC17" i="18"/>
  <c r="BB17" i="18"/>
  <c r="BA17" i="18"/>
  <c r="AZ17" i="18"/>
  <c r="AY17" i="18"/>
  <c r="AX17" i="18"/>
  <c r="AW17" i="18"/>
  <c r="AV17" i="18"/>
  <c r="AU17" i="18"/>
  <c r="AT17" i="18"/>
  <c r="AS17" i="18"/>
  <c r="AR17" i="18"/>
  <c r="AQ17" i="18"/>
  <c r="AP17" i="18"/>
  <c r="AO17" i="18"/>
  <c r="AN17" i="18"/>
  <c r="AM17" i="18"/>
  <c r="AL17" i="18"/>
  <c r="AK17" i="18"/>
  <c r="AJ17" i="18"/>
  <c r="AI17" i="18"/>
  <c r="AH17" i="18"/>
  <c r="AG17" i="18"/>
  <c r="AF17" i="18"/>
  <c r="AE17" i="18"/>
  <c r="AD17" i="18"/>
  <c r="AC17" i="18"/>
  <c r="AB17" i="18"/>
  <c r="AA17" i="18"/>
  <c r="Z17" i="18"/>
  <c r="Y17" i="18"/>
  <c r="X17" i="18"/>
  <c r="W17" i="18"/>
  <c r="V17" i="18"/>
  <c r="U17" i="18"/>
  <c r="T17" i="18"/>
  <c r="S17" i="18"/>
  <c r="R17" i="18"/>
  <c r="Q17" i="18"/>
  <c r="P17" i="18"/>
  <c r="O17" i="18"/>
  <c r="N17" i="18"/>
  <c r="M17" i="18"/>
  <c r="L17" i="18"/>
  <c r="K17" i="18"/>
  <c r="CL15" i="18"/>
  <c r="CK15" i="18"/>
  <c r="CJ15" i="18"/>
  <c r="CI15" i="18"/>
  <c r="CH15" i="18"/>
  <c r="CG15" i="18"/>
  <c r="CF15" i="18"/>
  <c r="CE15" i="18"/>
  <c r="CD15" i="18"/>
  <c r="CC15" i="18"/>
  <c r="CB15" i="18"/>
  <c r="CA15" i="18"/>
  <c r="BZ15" i="18"/>
  <c r="BY15" i="18"/>
  <c r="BX15" i="18"/>
  <c r="BW15" i="18"/>
  <c r="BV15" i="18"/>
  <c r="BU15" i="18"/>
  <c r="BT15" i="18"/>
  <c r="BS15" i="18"/>
  <c r="BR15" i="18"/>
  <c r="BQ15" i="18"/>
  <c r="BP15" i="18"/>
  <c r="BO15" i="18"/>
  <c r="BN15" i="18"/>
  <c r="BM15" i="18"/>
  <c r="BL15" i="18"/>
  <c r="BK15" i="18"/>
  <c r="BJ15" i="18"/>
  <c r="BI15" i="18"/>
  <c r="BH15" i="18"/>
  <c r="BG15" i="18"/>
  <c r="BF15" i="18"/>
  <c r="BE15" i="18"/>
  <c r="BD15" i="18"/>
  <c r="BC15" i="18"/>
  <c r="BB15" i="18"/>
  <c r="BA15" i="18"/>
  <c r="AZ15" i="18"/>
  <c r="AY15" i="18"/>
  <c r="AX15" i="18"/>
  <c r="AW15" i="18"/>
  <c r="AV15" i="18"/>
  <c r="AU15" i="18"/>
  <c r="AT15" i="18"/>
  <c r="AS15" i="18"/>
  <c r="AR15" i="18"/>
  <c r="AQ15" i="18"/>
  <c r="AP15" i="18"/>
  <c r="AO15" i="18"/>
  <c r="AN15" i="18"/>
  <c r="AM15" i="18"/>
  <c r="AL15" i="18"/>
  <c r="AK15" i="18"/>
  <c r="AJ15" i="18"/>
  <c r="AI15" i="18"/>
  <c r="AH15" i="18"/>
  <c r="AG15" i="18"/>
  <c r="AF15" i="18"/>
  <c r="AE15" i="18"/>
  <c r="AD15" i="18"/>
  <c r="AC15" i="18"/>
  <c r="AB15" i="18"/>
  <c r="AA15" i="18"/>
  <c r="Z15" i="18"/>
  <c r="Y15" i="18"/>
  <c r="X15" i="18"/>
  <c r="W15" i="18"/>
  <c r="V15" i="18"/>
  <c r="U15" i="18"/>
  <c r="T15" i="18"/>
  <c r="S15" i="18"/>
  <c r="R15" i="18"/>
  <c r="Q15" i="18"/>
  <c r="P15" i="18"/>
  <c r="O15" i="18"/>
  <c r="N15" i="18"/>
  <c r="M15" i="18"/>
  <c r="L15" i="18"/>
  <c r="K15" i="18"/>
  <c r="CL13" i="18"/>
  <c r="CK13" i="18"/>
  <c r="CJ13" i="18"/>
  <c r="CI13" i="18"/>
  <c r="CH13" i="18"/>
  <c r="CG13" i="18"/>
  <c r="CF13" i="18"/>
  <c r="CE13" i="18"/>
  <c r="CD13" i="18"/>
  <c r="CC13" i="18"/>
  <c r="CB13" i="18"/>
  <c r="CA13" i="18"/>
  <c r="BZ13" i="18"/>
  <c r="BY13" i="18"/>
  <c r="BX13" i="18"/>
  <c r="BW13" i="18"/>
  <c r="BV13" i="18"/>
  <c r="BU13" i="18"/>
  <c r="BT13" i="18"/>
  <c r="BS13" i="18"/>
  <c r="BR13" i="18"/>
  <c r="BQ13" i="18"/>
  <c r="BP13" i="18"/>
  <c r="BO13" i="18"/>
  <c r="BN13" i="18"/>
  <c r="BM13" i="18"/>
  <c r="BL13" i="18"/>
  <c r="BK13" i="18"/>
  <c r="BJ13" i="18"/>
  <c r="BI13" i="18"/>
  <c r="BH13" i="18"/>
  <c r="BG13" i="18"/>
  <c r="BF13" i="18"/>
  <c r="BE13" i="18"/>
  <c r="BD13" i="18"/>
  <c r="BC13" i="18"/>
  <c r="BB13" i="18"/>
  <c r="BA13"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B13" i="18"/>
  <c r="AA13" i="18"/>
  <c r="Z13" i="18"/>
  <c r="Y13" i="18"/>
  <c r="X13" i="18"/>
  <c r="W13" i="18"/>
  <c r="V13" i="18"/>
  <c r="U13" i="18"/>
  <c r="T13" i="18"/>
  <c r="S13" i="18"/>
  <c r="R13" i="18"/>
  <c r="Q13" i="18"/>
  <c r="P13" i="18"/>
  <c r="O13" i="18"/>
  <c r="N13" i="18"/>
  <c r="M13" i="18"/>
  <c r="L13" i="18"/>
  <c r="K13" i="18"/>
  <c r="CL11" i="18"/>
  <c r="CK11" i="18"/>
  <c r="CJ11" i="18"/>
  <c r="CI11" i="18"/>
  <c r="CH11" i="18"/>
  <c r="CG11" i="18"/>
  <c r="CF11" i="18"/>
  <c r="CE11" i="18"/>
  <c r="CD11" i="18"/>
  <c r="CC11" i="18"/>
  <c r="CB11" i="18"/>
  <c r="CA11" i="18"/>
  <c r="BZ11" i="18"/>
  <c r="BY11" i="18"/>
  <c r="BX11" i="18"/>
  <c r="BW11" i="18"/>
  <c r="BV11" i="18"/>
  <c r="BU11" i="18"/>
  <c r="BT11" i="18"/>
  <c r="BS11" i="18"/>
  <c r="BR11" i="18"/>
  <c r="BQ11" i="18"/>
  <c r="BP11" i="18"/>
  <c r="BO11" i="18"/>
  <c r="BN11" i="18"/>
  <c r="BM11" i="18"/>
  <c r="BL11" i="18"/>
  <c r="BK11" i="18"/>
  <c r="BJ11" i="18"/>
  <c r="BI11" i="18"/>
  <c r="BH11" i="18"/>
  <c r="BG11" i="18"/>
  <c r="BF11" i="18"/>
  <c r="BE11" i="18"/>
  <c r="BD11" i="18"/>
  <c r="BC11" i="18"/>
  <c r="BB11" i="18"/>
  <c r="BA11" i="18"/>
  <c r="AZ11" i="18"/>
  <c r="AY11" i="18"/>
  <c r="AX11" i="18"/>
  <c r="AW11" i="18"/>
  <c r="AV11" i="18"/>
  <c r="AU11" i="18"/>
  <c r="AT11" i="18"/>
  <c r="AS11" i="18"/>
  <c r="AR11" i="18"/>
  <c r="AQ11" i="18"/>
  <c r="AP11" i="18"/>
  <c r="AO11" i="18"/>
  <c r="AN11" i="18"/>
  <c r="AM11" i="18"/>
  <c r="AL11" i="18"/>
  <c r="AK11" i="18"/>
  <c r="AJ11" i="18"/>
  <c r="AI11" i="18"/>
  <c r="AH11" i="18"/>
  <c r="AG11" i="18"/>
  <c r="AF11" i="18"/>
  <c r="AE11" i="18"/>
  <c r="AD11" i="18"/>
  <c r="AC11" i="18"/>
  <c r="AB11" i="18"/>
  <c r="AA11" i="18"/>
  <c r="Z11" i="18"/>
  <c r="Y11" i="18"/>
  <c r="X11" i="18"/>
  <c r="W11" i="18"/>
  <c r="V11" i="18"/>
  <c r="U11" i="18"/>
  <c r="T11" i="18"/>
  <c r="S11" i="18"/>
  <c r="R11" i="18"/>
  <c r="Q11" i="18"/>
  <c r="P11" i="18"/>
  <c r="O11" i="18"/>
  <c r="N11" i="18"/>
  <c r="M11" i="18"/>
  <c r="L11" i="18"/>
  <c r="K11" i="18"/>
  <c r="CL9" i="18"/>
  <c r="CK9" i="18"/>
  <c r="CJ9" i="18"/>
  <c r="CI9" i="18"/>
  <c r="CH9" i="18"/>
  <c r="CG9" i="18"/>
  <c r="CF9" i="18"/>
  <c r="CE9" i="18"/>
  <c r="CD9" i="18"/>
  <c r="CC9" i="18"/>
  <c r="CB9" i="18"/>
  <c r="CA9" i="18"/>
  <c r="BZ9" i="18"/>
  <c r="BY9" i="18"/>
  <c r="BX9" i="18"/>
  <c r="BW9" i="18"/>
  <c r="BV9" i="18"/>
  <c r="BU9" i="18"/>
  <c r="BT9" i="18"/>
  <c r="BS9" i="18"/>
  <c r="BR9" i="18"/>
  <c r="BQ9" i="18"/>
  <c r="BP9" i="18"/>
  <c r="BO9" i="18"/>
  <c r="BN9" i="18"/>
  <c r="BM9" i="18"/>
  <c r="BL9" i="18"/>
  <c r="BK9" i="18"/>
  <c r="BJ9" i="18"/>
  <c r="BI9" i="18"/>
  <c r="BH9" i="18"/>
  <c r="BG9" i="18"/>
  <c r="BF9" i="18"/>
  <c r="BE9" i="18"/>
  <c r="BD9" i="18"/>
  <c r="BC9" i="18"/>
  <c r="BB9" i="18"/>
  <c r="BA9" i="18"/>
  <c r="AZ9" i="18"/>
  <c r="AY9" i="18"/>
  <c r="AX9" i="18"/>
  <c r="AW9" i="18"/>
  <c r="AV9" i="18"/>
  <c r="AU9" i="18"/>
  <c r="AT9" i="18"/>
  <c r="AS9" i="18"/>
  <c r="AR9" i="18"/>
  <c r="AQ9" i="18"/>
  <c r="AP9" i="18"/>
  <c r="AO9" i="18"/>
  <c r="AN9" i="18"/>
  <c r="AM9" i="18"/>
  <c r="AL9" i="18"/>
  <c r="AK9" i="18"/>
  <c r="AJ9" i="18"/>
  <c r="AI9" i="18"/>
  <c r="AH9" i="18"/>
  <c r="AG9" i="18"/>
  <c r="AF9" i="18"/>
  <c r="AE9" i="18"/>
  <c r="AD9" i="18"/>
  <c r="AC9" i="18"/>
  <c r="AB9" i="18"/>
  <c r="AA9" i="18"/>
  <c r="Z9" i="18"/>
  <c r="Y9" i="18"/>
  <c r="X9" i="18"/>
  <c r="W9" i="18"/>
  <c r="V9" i="18"/>
  <c r="U9" i="18"/>
  <c r="T9" i="18"/>
  <c r="S9" i="18"/>
  <c r="R9" i="18"/>
  <c r="Q9" i="18"/>
  <c r="P9" i="18"/>
  <c r="O9" i="18"/>
  <c r="N9" i="18"/>
  <c r="M9" i="18"/>
  <c r="L9" i="18"/>
  <c r="K9" i="18"/>
  <c r="CL7" i="18"/>
  <c r="CK7" i="18"/>
  <c r="CJ7" i="18"/>
  <c r="CI7" i="18"/>
  <c r="CH7" i="18"/>
  <c r="CG7" i="18"/>
  <c r="CF7" i="18"/>
  <c r="CE7" i="18"/>
  <c r="CD7" i="18"/>
  <c r="CC7" i="18"/>
  <c r="CB7" i="18"/>
  <c r="CA7" i="18"/>
  <c r="BZ7" i="18"/>
  <c r="BY7" i="18"/>
  <c r="BX7" i="18"/>
  <c r="BW7" i="18"/>
  <c r="BV7" i="18"/>
  <c r="BU7" i="18"/>
  <c r="BT7" i="18"/>
  <c r="BS7" i="18"/>
  <c r="BR7" i="18"/>
  <c r="BQ7" i="18"/>
  <c r="BP7" i="18"/>
  <c r="BO7" i="18"/>
  <c r="BN7" i="18"/>
  <c r="BM7" i="18"/>
  <c r="BL7" i="18"/>
  <c r="BK7" i="18"/>
  <c r="BJ7" i="18"/>
  <c r="BI7" i="18"/>
  <c r="BH7" i="18"/>
  <c r="BG7" i="18"/>
  <c r="BF7" i="18"/>
  <c r="BE7" i="18"/>
  <c r="BD7" i="18"/>
  <c r="BC7" i="18"/>
  <c r="BB7" i="18"/>
  <c r="BA7" i="18"/>
  <c r="AZ7" i="18"/>
  <c r="AY7" i="18"/>
  <c r="AX7" i="18"/>
  <c r="AW7" i="18"/>
  <c r="AV7" i="18"/>
  <c r="AU7" i="18"/>
  <c r="AT7" i="18"/>
  <c r="AS7" i="18"/>
  <c r="AR7" i="18"/>
  <c r="AQ7" i="18"/>
  <c r="AP7" i="18"/>
  <c r="AO7" i="18"/>
  <c r="AN7" i="18"/>
  <c r="AM7" i="18"/>
  <c r="AL7" i="18"/>
  <c r="AK7" i="18"/>
  <c r="AJ7" i="18"/>
  <c r="AI7" i="18"/>
  <c r="AH7" i="18"/>
  <c r="AG7" i="18"/>
  <c r="AF7" i="18"/>
  <c r="AE7" i="18"/>
  <c r="AD7" i="18"/>
  <c r="AC7" i="18"/>
  <c r="AB7" i="18"/>
  <c r="AA7" i="18"/>
  <c r="Z7" i="18"/>
  <c r="Y7" i="18"/>
  <c r="X7" i="18"/>
  <c r="W7" i="18"/>
  <c r="V7" i="18"/>
  <c r="U7" i="18"/>
  <c r="T7" i="18"/>
  <c r="S7" i="18"/>
  <c r="R7" i="18"/>
  <c r="Q7" i="18"/>
  <c r="P7" i="18"/>
  <c r="O7" i="18"/>
  <c r="N7" i="18"/>
  <c r="M7" i="18"/>
  <c r="L7" i="18"/>
  <c r="K7" i="18"/>
  <c r="CL5" i="18"/>
  <c r="CK5" i="18"/>
  <c r="CJ5" i="18"/>
  <c r="CI5" i="18"/>
  <c r="CH5" i="18"/>
  <c r="CG5" i="18"/>
  <c r="CF5" i="18"/>
  <c r="CE5" i="18"/>
  <c r="CD5" i="18"/>
  <c r="CC5" i="18"/>
  <c r="CB5" i="18"/>
  <c r="CA5" i="18"/>
  <c r="BZ5" i="18"/>
  <c r="BY5" i="18"/>
  <c r="BX5" i="18"/>
  <c r="BW5" i="18"/>
  <c r="BV5" i="18"/>
  <c r="BU5" i="18"/>
  <c r="BT5" i="18"/>
  <c r="BS5" i="18"/>
  <c r="BR5" i="18"/>
  <c r="BQ5" i="18"/>
  <c r="BP5" i="18"/>
  <c r="BO5" i="18"/>
  <c r="BN5" i="18"/>
  <c r="BM5" i="18"/>
  <c r="BL5" i="18"/>
  <c r="BK5" i="18"/>
  <c r="BJ5" i="18"/>
  <c r="BI5" i="18"/>
  <c r="BH5" i="18"/>
  <c r="BG5" i="18"/>
  <c r="BF5" i="18"/>
  <c r="BE5" i="18"/>
  <c r="BD5" i="18"/>
  <c r="BC5" i="18"/>
  <c r="BB5" i="18"/>
  <c r="BA5" i="18"/>
  <c r="AZ5" i="18"/>
  <c r="AY5" i="18"/>
  <c r="AX5" i="18"/>
  <c r="AW5" i="18"/>
  <c r="AV5" i="18"/>
  <c r="AU5" i="18"/>
  <c r="AT5" i="18"/>
  <c r="AS5" i="18"/>
  <c r="AR5" i="18"/>
  <c r="AQ5" i="18"/>
  <c r="AP5" i="18"/>
  <c r="AO5" i="18"/>
  <c r="AN5" i="18"/>
  <c r="AM5" i="18"/>
  <c r="AL5" i="18"/>
  <c r="AK5" i="18"/>
  <c r="AJ5" i="18"/>
  <c r="AI5" i="18"/>
  <c r="AH5" i="18"/>
  <c r="AG5" i="18"/>
  <c r="AF5" i="18"/>
  <c r="AE5" i="18"/>
  <c r="AD5" i="18"/>
  <c r="AC5" i="18"/>
  <c r="AB5" i="18"/>
  <c r="AA5" i="18"/>
  <c r="Z5" i="18"/>
  <c r="Y5" i="18"/>
  <c r="X5" i="18"/>
  <c r="W5" i="18"/>
  <c r="V5" i="18"/>
  <c r="U5" i="18"/>
  <c r="T5" i="18"/>
  <c r="S5" i="18"/>
  <c r="R5" i="18"/>
  <c r="Q5" i="18"/>
  <c r="P5" i="18"/>
  <c r="O5" i="18"/>
  <c r="N5" i="18"/>
  <c r="M5" i="18"/>
  <c r="L5" i="18"/>
  <c r="K5" i="18"/>
  <c r="CT22" i="18"/>
  <c r="CT20" i="18"/>
  <c r="CT18" i="18"/>
  <c r="CT16" i="18"/>
  <c r="CT14" i="18"/>
  <c r="CT12" i="18"/>
  <c r="CT10" i="18"/>
  <c r="CT8" i="18"/>
  <c r="CT21" i="18"/>
  <c r="CT19" i="18"/>
  <c r="CT17" i="18"/>
  <c r="CT15" i="18"/>
  <c r="CT13" i="18"/>
  <c r="CT11" i="18"/>
  <c r="CT9" i="18"/>
  <c r="CT7" i="18"/>
  <c r="CT5" i="18"/>
  <c r="CS22" i="18"/>
  <c r="CS20" i="18"/>
  <c r="CS18" i="18"/>
  <c r="CS16" i="18"/>
  <c r="CS14" i="18"/>
  <c r="CS12" i="18"/>
  <c r="CS10" i="18"/>
  <c r="CS8" i="18"/>
  <c r="CS6" i="18"/>
  <c r="CT6" i="18" s="1"/>
  <c r="CS4" i="18"/>
  <c r="CT4" i="18" s="1"/>
  <c r="CS21" i="18"/>
  <c r="CS19" i="18"/>
  <c r="CS17" i="18"/>
  <c r="CS15" i="18"/>
  <c r="CS13" i="18"/>
  <c r="CS11" i="18"/>
  <c r="CS9" i="18"/>
  <c r="CS7" i="18"/>
  <c r="CS5" i="18"/>
  <c r="CS3" i="18"/>
  <c r="CT3" i="18" s="1"/>
  <c r="J22" i="18"/>
  <c r="J20" i="18"/>
  <c r="J18" i="18"/>
  <c r="J16" i="18"/>
  <c r="J14" i="18"/>
  <c r="J12" i="18"/>
  <c r="J10" i="18"/>
  <c r="J8" i="18"/>
  <c r="J6" i="18"/>
  <c r="J21" i="18"/>
  <c r="J19" i="18"/>
  <c r="J17" i="18"/>
  <c r="J15" i="18"/>
  <c r="J13" i="18"/>
  <c r="J11" i="18"/>
  <c r="J9" i="18"/>
  <c r="J7" i="18"/>
  <c r="J5" i="18"/>
  <c r="I22" i="18"/>
  <c r="I20" i="18"/>
  <c r="I18" i="18"/>
  <c r="I16" i="18"/>
  <c r="I14" i="18"/>
  <c r="I12" i="18"/>
  <c r="I10" i="18"/>
  <c r="I8" i="18"/>
  <c r="I6" i="18"/>
  <c r="I21" i="18"/>
  <c r="I19" i="18"/>
  <c r="I17" i="18"/>
  <c r="I15" i="18"/>
  <c r="I13" i="18"/>
  <c r="I11" i="18"/>
  <c r="I9" i="18"/>
  <c r="I7" i="18"/>
  <c r="I5" i="18"/>
  <c r="A22" i="18"/>
  <c r="A20" i="18"/>
  <c r="A18" i="18"/>
  <c r="A16" i="18"/>
  <c r="A14" i="18"/>
  <c r="A12" i="18"/>
  <c r="A10" i="18"/>
  <c r="A8" i="18"/>
  <c r="A6" i="18"/>
  <c r="A21" i="18"/>
  <c r="A19" i="18"/>
  <c r="A17" i="18"/>
  <c r="A15" i="18"/>
  <c r="A13" i="18"/>
  <c r="A11" i="18"/>
  <c r="A9" i="18"/>
  <c r="A7" i="18"/>
  <c r="A5" i="18"/>
  <c r="E22" i="18"/>
  <c r="E20" i="18"/>
  <c r="E18" i="18"/>
  <c r="E16" i="18"/>
  <c r="E14" i="18"/>
  <c r="E12" i="18"/>
  <c r="E10" i="18"/>
  <c r="E8" i="18"/>
  <c r="E6" i="18"/>
  <c r="E21" i="18"/>
  <c r="E19" i="18"/>
  <c r="E17" i="18"/>
  <c r="E15" i="18"/>
  <c r="E13" i="18"/>
  <c r="E11" i="18"/>
  <c r="E9" i="18"/>
  <c r="E7" i="18"/>
  <c r="E5" i="18"/>
  <c r="D22" i="18"/>
  <c r="D20" i="18"/>
  <c r="D18" i="18"/>
  <c r="D16" i="18"/>
  <c r="D14" i="18"/>
  <c r="D12" i="18"/>
  <c r="D10" i="18"/>
  <c r="D8" i="18"/>
  <c r="D6" i="18"/>
  <c r="D21" i="18"/>
  <c r="D19" i="18"/>
  <c r="D17" i="18"/>
  <c r="D15" i="18"/>
  <c r="D13" i="18"/>
  <c r="D11" i="18"/>
  <c r="D9" i="18"/>
  <c r="D7" i="18"/>
  <c r="D5" i="18"/>
  <c r="M25" i="21" l="1"/>
  <c r="M24" i="21"/>
  <c r="M23" i="21"/>
  <c r="M22" i="21"/>
  <c r="M20" i="21"/>
  <c r="M19" i="21"/>
  <c r="M17" i="21"/>
  <c r="M16" i="21"/>
  <c r="M15" i="21"/>
  <c r="J9" i="21" l="1"/>
  <c r="A1" i="21"/>
  <c r="E6" i="20" l="1"/>
  <c r="E4" i="20"/>
  <c r="CB2" i="20"/>
  <c r="BX2" i="20"/>
  <c r="BT2" i="20"/>
  <c r="BP2" i="20"/>
  <c r="M2" i="20"/>
  <c r="K2" i="20"/>
  <c r="I2" i="20"/>
  <c r="G2" i="20"/>
  <c r="E2" i="20"/>
  <c r="A2" i="20"/>
  <c r="E7" i="20"/>
  <c r="E5" i="20"/>
  <c r="E3" i="20"/>
  <c r="BZ2" i="20"/>
  <c r="BV2" i="20"/>
  <c r="BR2" i="20"/>
  <c r="N2" i="20"/>
  <c r="L2" i="20"/>
  <c r="J2" i="20"/>
  <c r="H2" i="20"/>
  <c r="F2" i="20"/>
  <c r="D2" i="20"/>
  <c r="BN2" i="20"/>
  <c r="BJ2" i="20"/>
  <c r="BF2" i="20"/>
  <c r="BC2" i="20"/>
  <c r="AY2" i="20"/>
  <c r="AU2" i="20"/>
  <c r="AS2" i="20"/>
  <c r="AQ2" i="20"/>
  <c r="AO2" i="20"/>
  <c r="AM2" i="20"/>
  <c r="AK2" i="20"/>
  <c r="AI2" i="20"/>
  <c r="AG2" i="20"/>
  <c r="AD2" i="20"/>
  <c r="AB2" i="20"/>
  <c r="Z2" i="20"/>
  <c r="V2" i="20"/>
  <c r="R2" i="20"/>
  <c r="BL2" i="20"/>
  <c r="BH2" i="20"/>
  <c r="BD2" i="20"/>
  <c r="AZ2" i="20"/>
  <c r="AX2" i="20"/>
  <c r="AT2" i="20"/>
  <c r="AR2" i="20"/>
  <c r="AP2" i="20"/>
  <c r="AN2" i="20"/>
  <c r="AL2" i="20"/>
  <c r="AH2" i="20"/>
  <c r="AF2" i="20"/>
  <c r="AC2" i="20"/>
  <c r="AA2" i="20"/>
  <c r="Y2" i="20"/>
  <c r="W2" i="20"/>
  <c r="U2" i="20"/>
  <c r="S2" i="20"/>
  <c r="Q2" i="20"/>
  <c r="O2" i="20"/>
  <c r="X2" i="20"/>
  <c r="T2" i="20"/>
  <c r="P2" i="20"/>
  <c r="AW2" i="20"/>
  <c r="BA2" i="20"/>
  <c r="CD2" i="20"/>
  <c r="AV2" i="20" l="1"/>
  <c r="AJ2" i="20"/>
  <c r="BB2" i="20"/>
  <c r="A146" i="16" l="1"/>
  <c r="C10" i="22" s="1"/>
  <c r="CE2" i="20"/>
  <c r="C10" i="26" l="1"/>
  <c r="C10" i="24"/>
  <c r="C10" i="25"/>
  <c r="C10" i="23"/>
  <c r="CD5" i="20"/>
  <c r="CD6" i="20"/>
  <c r="CD7" i="20"/>
  <c r="CD4" i="20"/>
  <c r="CD3" i="20"/>
  <c r="CE4" i="20"/>
  <c r="CE3" i="20"/>
  <c r="CC4" i="18" l="1"/>
  <c r="CA4" i="18"/>
  <c r="BY4" i="18"/>
  <c r="BW4" i="18"/>
  <c r="CD3" i="18"/>
  <c r="CB3" i="18"/>
  <c r="BZ3" i="18"/>
  <c r="BX3" i="18"/>
  <c r="CD4" i="18"/>
  <c r="CB4" i="18"/>
  <c r="BZ4" i="18"/>
  <c r="BX4" i="18"/>
  <c r="CC3" i="18"/>
  <c r="CA3" i="18"/>
  <c r="BY3" i="18"/>
  <c r="BW3" i="18"/>
  <c r="BV4" i="18"/>
  <c r="BT4" i="18"/>
  <c r="BR4" i="18"/>
  <c r="BP4" i="18"/>
  <c r="BU3" i="18"/>
  <c r="BS3" i="18"/>
  <c r="BQ3" i="18"/>
  <c r="BO3" i="18"/>
  <c r="BU4" i="18"/>
  <c r="BS4" i="18"/>
  <c r="BQ4" i="18"/>
  <c r="BO4" i="18"/>
  <c r="BV3" i="18"/>
  <c r="BT3" i="18"/>
  <c r="BR3" i="18"/>
  <c r="BP3" i="18"/>
  <c r="BF4" i="18"/>
  <c r="BD4" i="18"/>
  <c r="BB4" i="18"/>
  <c r="AZ4" i="18"/>
  <c r="BE3" i="18"/>
  <c r="BC3" i="18"/>
  <c r="BA3" i="18"/>
  <c r="AY3" i="18"/>
  <c r="BE4" i="18"/>
  <c r="BC4" i="18"/>
  <c r="BA4" i="18"/>
  <c r="AY4" i="18"/>
  <c r="BF3" i="18"/>
  <c r="BD3" i="18"/>
  <c r="BB3" i="18"/>
  <c r="AZ3" i="18"/>
  <c r="AW4" i="18"/>
  <c r="AU4" i="18"/>
  <c r="AS4" i="18"/>
  <c r="AQ4" i="18"/>
  <c r="AX3" i="18"/>
  <c r="AV3" i="18"/>
  <c r="AT3" i="18"/>
  <c r="AR3" i="18"/>
  <c r="AX4" i="18"/>
  <c r="AV4" i="18"/>
  <c r="AT4" i="18"/>
  <c r="AR4" i="18"/>
  <c r="AW3" i="18"/>
  <c r="AU3" i="18"/>
  <c r="AS3" i="18"/>
  <c r="AQ3" i="18"/>
  <c r="AH4" i="18"/>
  <c r="AF4" i="18"/>
  <c r="AD4" i="18"/>
  <c r="AB4" i="18"/>
  <c r="AG3" i="18"/>
  <c r="AE3" i="18"/>
  <c r="AC3" i="18"/>
  <c r="AA3" i="18"/>
  <c r="AG4" i="18"/>
  <c r="AE4" i="18"/>
  <c r="AC4" i="18"/>
  <c r="AA4" i="18"/>
  <c r="AH3" i="18"/>
  <c r="AF3" i="18"/>
  <c r="AD3" i="18"/>
  <c r="AB3" i="18"/>
  <c r="CE7" i="20"/>
  <c r="CE6" i="20"/>
  <c r="CE5" i="20"/>
  <c r="D31" i="2" l="1"/>
  <c r="F31" i="2"/>
  <c r="Z4" i="18"/>
  <c r="X4" i="18"/>
  <c r="V4" i="18"/>
  <c r="T4" i="18"/>
  <c r="Y3" i="18"/>
  <c r="W3" i="18"/>
  <c r="U3" i="18"/>
  <c r="S3" i="18"/>
  <c r="Y4" i="18"/>
  <c r="W4" i="18"/>
  <c r="U4" i="18"/>
  <c r="S4" i="18"/>
  <c r="Z3" i="18"/>
  <c r="X3" i="18"/>
  <c r="V3" i="18"/>
  <c r="T3" i="18"/>
  <c r="CL4" i="18" l="1"/>
  <c r="CJ4" i="18"/>
  <c r="CH4" i="18"/>
  <c r="CF4" i="18"/>
  <c r="CK3" i="18"/>
  <c r="CI3" i="18"/>
  <c r="CG3" i="18"/>
  <c r="CE3" i="18"/>
  <c r="CK4" i="18"/>
  <c r="CI4" i="18"/>
  <c r="CG4" i="18"/>
  <c r="CE4" i="18"/>
  <c r="CL3" i="18"/>
  <c r="CJ3" i="18"/>
  <c r="CH3" i="18"/>
  <c r="CF3" i="18"/>
  <c r="BN4" i="18"/>
  <c r="BL4" i="18"/>
  <c r="BJ4" i="18"/>
  <c r="BH4" i="18"/>
  <c r="BM3" i="18"/>
  <c r="BK3" i="18"/>
  <c r="BI3" i="18"/>
  <c r="BG3" i="18"/>
  <c r="BM4" i="18"/>
  <c r="BK4" i="18"/>
  <c r="BI4" i="18"/>
  <c r="BG4" i="18"/>
  <c r="BN3" i="18"/>
  <c r="BL3" i="18"/>
  <c r="BJ3" i="18"/>
  <c r="BH3" i="18"/>
  <c r="AP4" i="18"/>
  <c r="AN4" i="18"/>
  <c r="AL4" i="18"/>
  <c r="AJ4" i="18"/>
  <c r="AO3" i="18"/>
  <c r="AM3" i="18"/>
  <c r="AK3" i="18"/>
  <c r="AI3" i="18"/>
  <c r="AO4" i="18"/>
  <c r="AM4" i="18"/>
  <c r="AK4" i="18"/>
  <c r="AI4" i="18"/>
  <c r="AP3" i="18"/>
  <c r="AN3" i="18"/>
  <c r="AL3" i="18"/>
  <c r="AJ3" i="18"/>
  <c r="F34" i="2"/>
  <c r="R4" i="18"/>
  <c r="P4" i="18"/>
  <c r="N4" i="18"/>
  <c r="L4" i="18"/>
  <c r="Q3" i="18"/>
  <c r="O3" i="18"/>
  <c r="M3" i="18"/>
  <c r="K3" i="18"/>
  <c r="Q4" i="18"/>
  <c r="O4" i="18"/>
  <c r="M4" i="18"/>
  <c r="K4" i="18"/>
  <c r="R3" i="18"/>
  <c r="P3" i="18"/>
  <c r="N3" i="18"/>
  <c r="L3" i="18"/>
  <c r="CN4" i="18" l="1"/>
  <c r="CM3" i="18"/>
  <c r="J4" i="18"/>
  <c r="J3" i="18"/>
  <c r="I4" i="18"/>
  <c r="I3" i="18"/>
  <c r="A4" i="18"/>
  <c r="E3" i="18"/>
  <c r="CM4" i="18"/>
  <c r="CN3" i="18"/>
  <c r="A3" i="18"/>
  <c r="E4" i="18"/>
  <c r="D4" i="18"/>
  <c r="D3" i="18"/>
  <c r="D25" i="2" l="1"/>
  <c r="D32" i="2" s="1"/>
  <c r="G30" i="2" l="1"/>
  <c r="G23" i="2"/>
  <c r="G19" i="2"/>
  <c r="G15" i="2"/>
  <c r="E29" i="2"/>
  <c r="G24" i="2"/>
  <c r="G20" i="2"/>
  <c r="G16" i="2"/>
  <c r="G12" i="2"/>
  <c r="E31" i="2"/>
  <c r="G25" i="2"/>
  <c r="G21" i="2"/>
  <c r="G17" i="2"/>
  <c r="G13" i="2"/>
  <c r="E28" i="2"/>
  <c r="G22" i="2"/>
  <c r="G18" i="2"/>
  <c r="G14" i="2"/>
  <c r="G28" i="2"/>
  <c r="D34" i="2"/>
  <c r="E34" i="2" s="1"/>
  <c r="G29" i="2"/>
  <c r="G31" i="2"/>
  <c r="G11" i="2"/>
  <c r="G34" i="2" l="1"/>
  <c r="F6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W. Ewing</author>
    <author>CS0DWE</author>
    <author>David Ewing</author>
  </authors>
  <commentList>
    <comment ref="A4" authorId="0" shapeId="0" xr:uid="{00000000-0006-0000-0400-000001000000}">
      <text>
        <r>
          <rPr>
            <b/>
            <sz val="9"/>
            <color indexed="81"/>
            <rFont val="Tahoma"/>
            <family val="2"/>
          </rPr>
          <t xml:space="preserve">FEIN #
Your Agencies Federal Employer Identification </t>
        </r>
        <r>
          <rPr>
            <sz val="9"/>
            <color indexed="81"/>
            <rFont val="Tahoma"/>
            <family val="2"/>
          </rPr>
          <t xml:space="preserve">Number used on the entities federal form 990.  If more than one exists please provide an explanation in the narrative. </t>
        </r>
      </text>
    </comment>
    <comment ref="A7" authorId="0" shapeId="0" xr:uid="{00000000-0006-0000-0400-000002000000}">
      <text>
        <r>
          <rPr>
            <b/>
            <sz val="9"/>
            <color indexed="81"/>
            <rFont val="Tahoma"/>
            <family val="2"/>
          </rPr>
          <t xml:space="preserve">Operating Months
</t>
        </r>
        <r>
          <rPr>
            <sz val="9"/>
            <color indexed="81"/>
            <rFont val="Tahoma"/>
            <family val="2"/>
          </rPr>
          <t xml:space="preserve">Select the number of months your entity was operating during  the fiscal year.  Used in average monthly calculations below.
</t>
        </r>
      </text>
    </comment>
    <comment ref="G11" authorId="1" shapeId="0" xr:uid="{00000000-0006-0000-0400-000003000000}">
      <text>
        <r>
          <rPr>
            <b/>
            <sz val="9"/>
            <color indexed="81"/>
            <rFont val="Tahoma"/>
            <family val="2"/>
          </rPr>
          <t xml:space="preserve">% of ALL Revenue
</t>
        </r>
        <r>
          <rPr>
            <sz val="9"/>
            <color indexed="81"/>
            <rFont val="Tahoma"/>
            <family val="2"/>
          </rPr>
          <t xml:space="preserve">The percentage that this source of revenue is of the total  revenue of all sources.  
</t>
        </r>
      </text>
    </comment>
    <comment ref="E28" authorId="1" shapeId="0" xr:uid="{00000000-0006-0000-0400-000004000000}">
      <text>
        <r>
          <rPr>
            <b/>
            <sz val="9"/>
            <color indexed="81"/>
            <rFont val="Tahoma"/>
            <family val="2"/>
          </rPr>
          <t>% of Revenue</t>
        </r>
        <r>
          <rPr>
            <sz val="9"/>
            <color indexed="81"/>
            <rFont val="Tahoma"/>
            <family val="2"/>
          </rPr>
          <t xml:space="preserve">
The percentage that the CSF Program fees are of total CSF revenue.  
</t>
        </r>
      </text>
    </comment>
    <comment ref="G28" authorId="1" shapeId="0" xr:uid="{00000000-0006-0000-0400-000005000000}">
      <text>
        <r>
          <rPr>
            <b/>
            <sz val="9"/>
            <color indexed="81"/>
            <rFont val="Tahoma"/>
            <family val="2"/>
          </rPr>
          <t xml:space="preserve">% of </t>
        </r>
        <r>
          <rPr>
            <b/>
            <u/>
            <sz val="9"/>
            <color indexed="81"/>
            <rFont val="Tahoma"/>
            <family val="2"/>
          </rPr>
          <t>ALL</t>
        </r>
        <r>
          <rPr>
            <b/>
            <sz val="9"/>
            <color indexed="81"/>
            <rFont val="Tahoma"/>
            <family val="2"/>
          </rPr>
          <t xml:space="preserve"> Revenue
</t>
        </r>
        <r>
          <rPr>
            <sz val="9"/>
            <color indexed="81"/>
            <rFont val="Tahoma"/>
            <family val="2"/>
          </rPr>
          <t xml:space="preserve">The percentage that the </t>
        </r>
        <r>
          <rPr>
            <u/>
            <sz val="9"/>
            <color indexed="81"/>
            <rFont val="Tahoma"/>
            <family val="2"/>
          </rPr>
          <t>ALL</t>
        </r>
        <r>
          <rPr>
            <sz val="9"/>
            <color indexed="81"/>
            <rFont val="Tahoma"/>
            <family val="2"/>
          </rPr>
          <t xml:space="preserve"> Program fees are of total  revenue of </t>
        </r>
        <r>
          <rPr>
            <u/>
            <sz val="9"/>
            <color indexed="81"/>
            <rFont val="Tahoma"/>
            <family val="2"/>
          </rPr>
          <t>all sources</t>
        </r>
        <r>
          <rPr>
            <sz val="9"/>
            <color indexed="81"/>
            <rFont val="Tahoma"/>
            <family val="2"/>
          </rPr>
          <t xml:space="preserve">.  </t>
        </r>
        <r>
          <rPr>
            <b/>
            <sz val="9"/>
            <color indexed="81"/>
            <rFont val="Tahoma"/>
            <family val="2"/>
          </rPr>
          <t xml:space="preserve">
</t>
        </r>
      </text>
    </comment>
    <comment ref="E29" authorId="1" shapeId="0" xr:uid="{00000000-0006-0000-0400-000006000000}">
      <text>
        <r>
          <rPr>
            <b/>
            <sz val="9"/>
            <color indexed="81"/>
            <rFont val="Tahoma"/>
            <family val="2"/>
          </rPr>
          <t xml:space="preserve">% of Revenue
</t>
        </r>
        <r>
          <rPr>
            <sz val="9"/>
            <color indexed="81"/>
            <rFont val="Tahoma"/>
            <family val="2"/>
          </rPr>
          <t xml:space="preserve">The percentage that the CSF related Administrative fees are of total CSF revenue.  
</t>
        </r>
      </text>
    </comment>
    <comment ref="G29" authorId="1" shapeId="0" xr:uid="{00000000-0006-0000-0400-000007000000}">
      <text>
        <r>
          <rPr>
            <b/>
            <sz val="9"/>
            <color indexed="81"/>
            <rFont val="Tahoma"/>
            <family val="2"/>
          </rPr>
          <t xml:space="preserve">% of ALL Revenue
</t>
        </r>
        <r>
          <rPr>
            <sz val="9"/>
            <color indexed="81"/>
            <rFont val="Tahoma"/>
            <family val="2"/>
          </rPr>
          <t xml:space="preserve">The percentage that the </t>
        </r>
        <r>
          <rPr>
            <u/>
            <sz val="9"/>
            <color indexed="81"/>
            <rFont val="Tahoma"/>
            <family val="2"/>
          </rPr>
          <t>ALL</t>
        </r>
        <r>
          <rPr>
            <sz val="9"/>
            <color indexed="81"/>
            <rFont val="Tahoma"/>
            <family val="2"/>
          </rPr>
          <t xml:space="preserve"> Administrative fees are of total  revenue of </t>
        </r>
        <r>
          <rPr>
            <u/>
            <sz val="9"/>
            <color indexed="81"/>
            <rFont val="Tahoma"/>
            <family val="2"/>
          </rPr>
          <t>all sources</t>
        </r>
        <r>
          <rPr>
            <sz val="9"/>
            <color indexed="81"/>
            <rFont val="Tahoma"/>
            <family val="2"/>
          </rPr>
          <t xml:space="preserve">.  
</t>
        </r>
      </text>
    </comment>
    <comment ref="G30" authorId="1" shapeId="0" xr:uid="{00000000-0006-0000-0400-000008000000}">
      <text>
        <r>
          <rPr>
            <b/>
            <sz val="9"/>
            <color indexed="81"/>
            <rFont val="Tahoma"/>
            <family val="2"/>
          </rPr>
          <t xml:space="preserve">% of ALL Revenue
</t>
        </r>
        <r>
          <rPr>
            <sz val="9"/>
            <color indexed="81"/>
            <rFont val="Tahoma"/>
            <family val="2"/>
          </rPr>
          <t xml:space="preserve">The percentage that the </t>
        </r>
        <r>
          <rPr>
            <u/>
            <sz val="9"/>
            <color indexed="81"/>
            <rFont val="Tahoma"/>
            <family val="2"/>
          </rPr>
          <t>ALL</t>
        </r>
        <r>
          <rPr>
            <sz val="9"/>
            <color indexed="81"/>
            <rFont val="Tahoma"/>
            <family val="2"/>
          </rPr>
          <t xml:space="preserve"> Development  fees are of total  revenue of </t>
        </r>
        <r>
          <rPr>
            <u/>
            <sz val="9"/>
            <color indexed="81"/>
            <rFont val="Tahoma"/>
            <family val="2"/>
          </rPr>
          <t>all sources</t>
        </r>
        <r>
          <rPr>
            <sz val="9"/>
            <color indexed="81"/>
            <rFont val="Tahoma"/>
            <family val="2"/>
          </rPr>
          <t xml:space="preserve">.  
</t>
        </r>
      </text>
    </comment>
    <comment ref="G31" authorId="1" shapeId="0" xr:uid="{00000000-0006-0000-0400-000009000000}">
      <text>
        <r>
          <rPr>
            <b/>
            <sz val="9"/>
            <color indexed="81"/>
            <rFont val="Tahoma"/>
            <family val="2"/>
          </rPr>
          <t xml:space="preserve">% of ALL Revenue
The percentage that the ALL Expenses are of total  revenue of all sources.  </t>
        </r>
        <r>
          <rPr>
            <sz val="9"/>
            <color indexed="81"/>
            <rFont val="Tahoma"/>
            <family val="2"/>
          </rPr>
          <t xml:space="preserve">
</t>
        </r>
      </text>
    </comment>
    <comment ref="D32" authorId="1" shapeId="0" xr:uid="{00000000-0006-0000-0400-00000A000000}">
      <text>
        <r>
          <rPr>
            <b/>
            <sz val="9"/>
            <color indexed="81"/>
            <rFont val="Tahoma"/>
            <family val="2"/>
          </rPr>
          <t>County Funding %</t>
        </r>
        <r>
          <rPr>
            <sz val="9"/>
            <color indexed="81"/>
            <rFont val="Tahoma"/>
            <family val="2"/>
          </rPr>
          <t xml:space="preserve">
The percentage that County funding is of the total revenue received by the agency.</t>
        </r>
      </text>
    </comment>
    <comment ref="C47" authorId="0" shapeId="0" xr:uid="{00000000-0006-0000-0400-00000B000000}">
      <text>
        <r>
          <rPr>
            <b/>
            <sz val="9"/>
            <color indexed="81"/>
            <rFont val="Tahoma"/>
            <family val="2"/>
          </rPr>
          <t xml:space="preserve">Accounts Receivable
</t>
        </r>
        <r>
          <rPr>
            <sz val="9"/>
            <color indexed="81"/>
            <rFont val="Tahoma"/>
            <family val="2"/>
          </rPr>
          <t>Net of allowance for bad debt.</t>
        </r>
        <r>
          <rPr>
            <sz val="9"/>
            <color indexed="81"/>
            <rFont val="Tahoma"/>
            <family val="2"/>
          </rPr>
          <t xml:space="preserve">
</t>
        </r>
      </text>
    </comment>
    <comment ref="C54" authorId="0" shapeId="0" xr:uid="{00000000-0006-0000-0400-00000C000000}">
      <text>
        <r>
          <rPr>
            <b/>
            <sz val="9"/>
            <color indexed="81"/>
            <rFont val="Tahoma"/>
            <family val="2"/>
          </rPr>
          <t xml:space="preserve">Total Debt
</t>
        </r>
        <r>
          <rPr>
            <sz val="9"/>
            <color indexed="81"/>
            <rFont val="Tahoma"/>
            <family val="2"/>
          </rPr>
          <t xml:space="preserve">The total of all debt for the agency including accounts payable, short and long term liabilities.  
</t>
        </r>
      </text>
    </comment>
    <comment ref="B57" authorId="2" shapeId="0" xr:uid="{00000000-0006-0000-0400-00000D000000}">
      <text>
        <r>
          <rPr>
            <b/>
            <sz val="9"/>
            <color indexed="81"/>
            <rFont val="Tahoma"/>
            <family val="2"/>
          </rPr>
          <t xml:space="preserve">Average Monthly Revenue </t>
        </r>
        <r>
          <rPr>
            <sz val="9"/>
            <color indexed="81"/>
            <rFont val="Tahoma"/>
            <family val="2"/>
          </rPr>
          <t xml:space="preserve">
Calculated by dividing annual revenue by the number of months a year the agency operated.</t>
        </r>
      </text>
    </comment>
    <comment ref="B58" authorId="2" shapeId="0" xr:uid="{00000000-0006-0000-0400-00000E000000}">
      <text>
        <r>
          <rPr>
            <b/>
            <sz val="9"/>
            <color indexed="81"/>
            <rFont val="Tahoma"/>
            <family val="2"/>
          </rPr>
          <t xml:space="preserve">Average Monthly Expenses 
</t>
        </r>
        <r>
          <rPr>
            <sz val="9"/>
            <color indexed="81"/>
            <rFont val="Tahoma"/>
            <family val="2"/>
          </rPr>
          <t xml:space="preserve">Calculated by dividing annual expenses by the number of months a year the agency operated.
</t>
        </r>
      </text>
    </comment>
    <comment ref="B59" authorId="0" shapeId="0" xr:uid="{00000000-0006-0000-0400-00000F000000}">
      <text>
        <r>
          <rPr>
            <b/>
            <sz val="9"/>
            <color indexed="81"/>
            <rFont val="Tahoma"/>
            <family val="2"/>
          </rPr>
          <t xml:space="preserve">Liquid Funds Indicator
</t>
        </r>
        <r>
          <rPr>
            <sz val="9"/>
            <color indexed="81"/>
            <rFont val="Tahoma"/>
            <family val="2"/>
          </rPr>
          <t xml:space="preserve">Determines the number of months of expenses that can be covered by existing un-restricted assets.   Net Assets are reduced by restricted and fixed assets. 
</t>
        </r>
        <r>
          <rPr>
            <u/>
            <sz val="9"/>
            <color indexed="81"/>
            <rFont val="Tahoma"/>
            <family val="2"/>
          </rPr>
          <t>Total Net Assets – Restricted Net Assets – Fixed Assets</t>
        </r>
        <r>
          <rPr>
            <sz val="9"/>
            <color indexed="81"/>
            <rFont val="Tahoma"/>
            <family val="2"/>
          </rPr>
          <t xml:space="preserve"> 
                          Average Monthly Expenses
</t>
        </r>
        <r>
          <rPr>
            <sz val="9"/>
            <color indexed="81"/>
            <rFont val="Tahoma"/>
            <family val="2"/>
          </rPr>
          <t xml:space="preserve">
</t>
        </r>
      </text>
    </comment>
    <comment ref="B60" authorId="0" shapeId="0" xr:uid="{00000000-0006-0000-0400-000010000000}">
      <text>
        <r>
          <rPr>
            <b/>
            <sz val="9"/>
            <color indexed="81"/>
            <rFont val="Tahoma"/>
            <family val="2"/>
          </rPr>
          <t>Months of Cash</t>
        </r>
        <r>
          <rPr>
            <sz val="9"/>
            <color indexed="81"/>
            <rFont val="Tahoma"/>
            <family val="2"/>
          </rPr>
          <t xml:space="preserve">
Reflects how many months the organization could operate if no additional funds were received beyond the receivables booked.   Receivables are used unless considered un-collectable or extensively delayed.
</t>
        </r>
        <r>
          <rPr>
            <u/>
            <sz val="9"/>
            <color indexed="81"/>
            <rFont val="Tahoma"/>
            <family val="2"/>
          </rPr>
          <t>Cash + Investments + Receivables</t>
        </r>
        <r>
          <rPr>
            <sz val="9"/>
            <color indexed="81"/>
            <rFont val="Tahoma"/>
            <family val="2"/>
          </rPr>
          <t xml:space="preserve">
     Average Monthly Expenses
</t>
        </r>
      </text>
    </comment>
    <comment ref="B61" authorId="0" shapeId="0" xr:uid="{00000000-0006-0000-0400-000011000000}">
      <text>
        <r>
          <rPr>
            <b/>
            <sz val="9"/>
            <color indexed="81"/>
            <rFont val="Tahoma"/>
            <family val="2"/>
          </rPr>
          <t>Savings Indicator  (Change in Cash Flow)</t>
        </r>
        <r>
          <rPr>
            <sz val="9"/>
            <color indexed="81"/>
            <rFont val="Tahoma"/>
            <family val="2"/>
          </rPr>
          <t xml:space="preserve">
The savings indicator measures the increase or decrease in the ability of an organization to add to its net assets.  Values greater than one indicate an increase in savings. The savings indicator is a simple way to determine if an organization is adding to or using up its net asset base.   
</t>
        </r>
        <r>
          <rPr>
            <u/>
            <sz val="9"/>
            <color indexed="81"/>
            <rFont val="Tahoma"/>
            <family val="2"/>
          </rPr>
          <t xml:space="preserve">Total Annual Revenue – Total Annual Expense </t>
        </r>
        <r>
          <rPr>
            <sz val="9"/>
            <color indexed="81"/>
            <rFont val="Tahoma"/>
            <family val="2"/>
          </rPr>
          <t xml:space="preserve">
                     Total Annual Expense
</t>
        </r>
      </text>
    </comment>
    <comment ref="B62" authorId="1" shapeId="0" xr:uid="{00000000-0006-0000-0400-000012000000}">
      <text>
        <r>
          <rPr>
            <b/>
            <sz val="9"/>
            <color indexed="81"/>
            <rFont val="Tahoma"/>
            <family val="2"/>
          </rPr>
          <t xml:space="preserve">Revenue Source Ratio:
</t>
        </r>
        <r>
          <rPr>
            <sz val="9"/>
            <color indexed="81"/>
            <rFont val="Tahoma"/>
            <family val="2"/>
          </rPr>
          <t xml:space="preserve">Revenue Source  Ratio measures the variability in the number of material revenue streams providing an indicator in an agencies reliance on a single source of funds.  The  revenue source ratio is a count of the non CSF revenue sources which constitute greater than or equal to 5% of the total revenue. </t>
        </r>
      </text>
    </comment>
    <comment ref="B63" authorId="0" shapeId="0" xr:uid="{00000000-0006-0000-0400-000013000000}">
      <text>
        <r>
          <rPr>
            <b/>
            <sz val="9"/>
            <color indexed="81"/>
            <rFont val="Tahoma"/>
            <family val="2"/>
          </rPr>
          <t xml:space="preserve">Debt Ratio </t>
        </r>
        <r>
          <rPr>
            <sz val="9"/>
            <color indexed="81"/>
            <rFont val="Tahoma"/>
            <family val="2"/>
          </rPr>
          <t xml:space="preserve">
Measures the proportion of assets provided by debt.  
  </t>
        </r>
        <r>
          <rPr>
            <u/>
            <sz val="9"/>
            <color indexed="81"/>
            <rFont val="Tahoma"/>
            <family val="2"/>
          </rPr>
          <t>Average Total Debt</t>
        </r>
        <r>
          <rPr>
            <sz val="9"/>
            <color indexed="81"/>
            <rFont val="Tahoma"/>
            <family val="2"/>
          </rPr>
          <t xml:space="preserve">
 Average Total Assets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 Ewing</author>
  </authors>
  <commentList>
    <comment ref="J5" authorId="0" shapeId="0" xr:uid="{00000000-0006-0000-0500-000001000000}">
      <text>
        <r>
          <rPr>
            <b/>
            <sz val="9"/>
            <color indexed="81"/>
            <rFont val="Tahoma"/>
            <family val="2"/>
          </rPr>
          <t>Salary Check:</t>
        </r>
        <r>
          <rPr>
            <sz val="9"/>
            <color indexed="81"/>
            <rFont val="Tahoma"/>
            <family val="2"/>
          </rPr>
          <t xml:space="preserve">
This field highlights if the total in all salary fields is not equal to total salaries
</t>
        </r>
      </text>
    </comment>
    <comment ref="K5" authorId="0" shapeId="0" xr:uid="{00000000-0006-0000-0500-000002000000}">
      <text>
        <r>
          <rPr>
            <b/>
            <sz val="9"/>
            <color indexed="81"/>
            <rFont val="Tahoma"/>
            <family val="2"/>
          </rPr>
          <t>Efficiency % 
The expected percent of time this individual performs Direct Contact Billable Service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CS0DWE</author>
    <author>D Ewing</author>
  </authors>
  <commentList>
    <comment ref="A6" authorId="0" shapeId="0" xr:uid="{00000000-0006-0000-0600-000001000000}">
      <text>
        <r>
          <rPr>
            <b/>
            <sz val="9"/>
            <color indexed="81"/>
            <rFont val="Tahoma"/>
            <family val="2"/>
          </rPr>
          <t xml:space="preserve">Months of Service:
</t>
        </r>
        <r>
          <rPr>
            <sz val="9"/>
            <color indexed="81"/>
            <rFont val="Tahoma"/>
            <family val="2"/>
          </rPr>
          <t xml:space="preserve">Months of service is defined as the total number of months the agency will be applying for.  Normally the funding period is 12 months.  Agencies may select fewer if appropriate.  For example an intended delay in the startup. 
</t>
        </r>
      </text>
    </comment>
    <comment ref="P9" authorId="1" shapeId="0" xr:uid="{00000000-0006-0000-0600-000002000000}">
      <text>
        <r>
          <rPr>
            <b/>
            <sz val="9"/>
            <color indexed="81"/>
            <rFont val="Tahoma"/>
            <family val="2"/>
          </rPr>
          <t xml:space="preserve">Add'l Optional Description of up to 15 Chararters for Unit of Service.
</t>
        </r>
        <r>
          <rPr>
            <sz val="9"/>
            <color indexed="81"/>
            <rFont val="Tahoma"/>
            <family val="2"/>
          </rPr>
          <t xml:space="preserve">
</t>
        </r>
      </text>
    </comment>
    <comment ref="B57" authorId="0" shapeId="0" xr:uid="{00000000-0006-0000-0600-000003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57" authorId="1" shapeId="0" xr:uid="{00000000-0006-0000-0600-000004000000}">
      <text>
        <r>
          <rPr>
            <b/>
            <sz val="9"/>
            <color indexed="81"/>
            <rFont val="Tahoma"/>
            <family val="2"/>
          </rPr>
          <t xml:space="preserve">Add'l Optional Description of up to 15 Chararters for Unit of Service.
</t>
        </r>
        <r>
          <rPr>
            <sz val="9"/>
            <color indexed="81"/>
            <rFont val="Tahoma"/>
            <family val="2"/>
          </rPr>
          <t xml:space="preserve">
</t>
        </r>
      </text>
    </comment>
    <comment ref="H57" authorId="0" shapeId="0" xr:uid="{00000000-0006-0000-0600-000005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82" authorId="1" shapeId="0" xr:uid="{00000000-0006-0000-0600-000006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87" authorId="0" shapeId="0" xr:uid="{00000000-0006-0000-0600-000007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90" authorId="0" shapeId="0" xr:uid="{00000000-0006-0000-0600-000008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90" authorId="1" shapeId="0" xr:uid="{00000000-0006-0000-0600-000009000000}">
      <text>
        <r>
          <rPr>
            <b/>
            <sz val="9"/>
            <color indexed="81"/>
            <rFont val="Tahoma"/>
            <family val="2"/>
          </rPr>
          <t xml:space="preserve">Add'l Optional Description of up to 15 Chararters for Unit of Service.
</t>
        </r>
        <r>
          <rPr>
            <sz val="9"/>
            <color indexed="81"/>
            <rFont val="Tahoma"/>
            <family val="2"/>
          </rPr>
          <t xml:space="preserve">
</t>
        </r>
      </text>
    </comment>
    <comment ref="H90" authorId="0" shapeId="0" xr:uid="{00000000-0006-0000-0600-00000A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15" authorId="1" shapeId="0" xr:uid="{00000000-0006-0000-0600-00000B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20" authorId="0" shapeId="0" xr:uid="{00000000-0006-0000-0600-00000C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23" authorId="0" shapeId="0" xr:uid="{00000000-0006-0000-0600-00000D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23" authorId="1" shapeId="0" xr:uid="{00000000-0006-0000-0600-00000E000000}">
      <text>
        <r>
          <rPr>
            <b/>
            <sz val="9"/>
            <color indexed="81"/>
            <rFont val="Tahoma"/>
            <family val="2"/>
          </rPr>
          <t xml:space="preserve">Add'l Optional Description of up to 15 Chararters for Unit of Service.
</t>
        </r>
        <r>
          <rPr>
            <sz val="9"/>
            <color indexed="81"/>
            <rFont val="Tahoma"/>
            <family val="2"/>
          </rPr>
          <t xml:space="preserve">
</t>
        </r>
      </text>
    </comment>
    <comment ref="H123" authorId="0" shapeId="0" xr:uid="{00000000-0006-0000-0600-00000F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48" authorId="1" shapeId="0" xr:uid="{00000000-0006-0000-0600-000010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53" authorId="0" shapeId="0" xr:uid="{00000000-0006-0000-0600-000011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56" authorId="0" shapeId="0" xr:uid="{00000000-0006-0000-0600-000012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56" authorId="1" shapeId="0" xr:uid="{00000000-0006-0000-0600-000013000000}">
      <text>
        <r>
          <rPr>
            <b/>
            <sz val="9"/>
            <color indexed="81"/>
            <rFont val="Tahoma"/>
            <family val="2"/>
          </rPr>
          <t xml:space="preserve">Add'l Optional Description of up to 15 Chararters for Unit of Service.
</t>
        </r>
        <r>
          <rPr>
            <sz val="9"/>
            <color indexed="81"/>
            <rFont val="Tahoma"/>
            <family val="2"/>
          </rPr>
          <t xml:space="preserve">
</t>
        </r>
      </text>
    </comment>
    <comment ref="H156" authorId="0" shapeId="0" xr:uid="{00000000-0006-0000-0600-000014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81" authorId="1" shapeId="0" xr:uid="{00000000-0006-0000-0600-000015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86" authorId="0" shapeId="0" xr:uid="{00000000-0006-0000-0600-000016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89" authorId="0" shapeId="0" xr:uid="{00000000-0006-0000-0600-000017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89" authorId="1" shapeId="0" xr:uid="{00000000-0006-0000-0600-000018000000}">
      <text>
        <r>
          <rPr>
            <b/>
            <sz val="9"/>
            <color indexed="81"/>
            <rFont val="Tahoma"/>
            <family val="2"/>
          </rPr>
          <t xml:space="preserve">Add'l Optional Description of up to 15 Chararters for Unit of Service.
</t>
        </r>
        <r>
          <rPr>
            <sz val="9"/>
            <color indexed="81"/>
            <rFont val="Tahoma"/>
            <family val="2"/>
          </rPr>
          <t xml:space="preserve">
</t>
        </r>
      </text>
    </comment>
    <comment ref="H189" authorId="0" shapeId="0" xr:uid="{00000000-0006-0000-0600-000019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14" authorId="1" shapeId="0" xr:uid="{00000000-0006-0000-0600-00001A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19" authorId="0" shapeId="0" xr:uid="{00000000-0006-0000-0600-00001B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22" authorId="0" shapeId="0" xr:uid="{00000000-0006-0000-0600-00001C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22" authorId="1" shapeId="0" xr:uid="{00000000-0006-0000-0600-00001D000000}">
      <text>
        <r>
          <rPr>
            <b/>
            <sz val="9"/>
            <color indexed="81"/>
            <rFont val="Tahoma"/>
            <family val="2"/>
          </rPr>
          <t xml:space="preserve">Add'l Optional Description of up to 15 Chararters for Unit of Service.
</t>
        </r>
        <r>
          <rPr>
            <sz val="9"/>
            <color indexed="81"/>
            <rFont val="Tahoma"/>
            <family val="2"/>
          </rPr>
          <t xml:space="preserve">
</t>
        </r>
      </text>
    </comment>
    <comment ref="H222" authorId="0" shapeId="0" xr:uid="{00000000-0006-0000-0600-00001E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47" authorId="1" shapeId="0" xr:uid="{00000000-0006-0000-0600-00001F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52" authorId="0" shapeId="0" xr:uid="{00000000-0006-0000-0600-000020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55" authorId="0" shapeId="0" xr:uid="{00000000-0006-0000-0600-000021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55" authorId="1" shapeId="0" xr:uid="{00000000-0006-0000-0600-000022000000}">
      <text>
        <r>
          <rPr>
            <b/>
            <sz val="9"/>
            <color indexed="81"/>
            <rFont val="Tahoma"/>
            <family val="2"/>
          </rPr>
          <t xml:space="preserve">Add'l Optional Description of up to 15 Chararters for Unit of Service.
</t>
        </r>
        <r>
          <rPr>
            <sz val="9"/>
            <color indexed="81"/>
            <rFont val="Tahoma"/>
            <family val="2"/>
          </rPr>
          <t xml:space="preserve">
</t>
        </r>
      </text>
    </comment>
    <comment ref="H255" authorId="0" shapeId="0" xr:uid="{00000000-0006-0000-0600-000023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80" authorId="1" shapeId="0" xr:uid="{00000000-0006-0000-0600-000024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85" authorId="0" shapeId="0" xr:uid="{00000000-0006-0000-0600-000025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88" authorId="0" shapeId="0" xr:uid="{00000000-0006-0000-0600-000026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88" authorId="1" shapeId="0" xr:uid="{00000000-0006-0000-0600-000027000000}">
      <text>
        <r>
          <rPr>
            <b/>
            <sz val="9"/>
            <color indexed="81"/>
            <rFont val="Tahoma"/>
            <family val="2"/>
          </rPr>
          <t xml:space="preserve">Add'l Optional Description of up to 15 Chararters for Unit of Service.
</t>
        </r>
        <r>
          <rPr>
            <sz val="9"/>
            <color indexed="81"/>
            <rFont val="Tahoma"/>
            <family val="2"/>
          </rPr>
          <t xml:space="preserve">
</t>
        </r>
      </text>
    </comment>
    <comment ref="H288" authorId="0" shapeId="0" xr:uid="{00000000-0006-0000-0600-000028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13" authorId="1" shapeId="0" xr:uid="{00000000-0006-0000-0600-000029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18" authorId="0" shapeId="0" xr:uid="{00000000-0006-0000-0600-00002A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21" authorId="0" shapeId="0" xr:uid="{00000000-0006-0000-0600-00002B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21" authorId="1" shapeId="0" xr:uid="{00000000-0006-0000-0600-00002C000000}">
      <text>
        <r>
          <rPr>
            <b/>
            <sz val="9"/>
            <color indexed="81"/>
            <rFont val="Tahoma"/>
            <family val="2"/>
          </rPr>
          <t xml:space="preserve">Add'l Optional Description of up to 15 Chararters for Unit of Service.
</t>
        </r>
        <r>
          <rPr>
            <sz val="9"/>
            <color indexed="81"/>
            <rFont val="Tahoma"/>
            <family val="2"/>
          </rPr>
          <t xml:space="preserve">
</t>
        </r>
      </text>
    </comment>
    <comment ref="H321" authorId="0" shapeId="0" xr:uid="{00000000-0006-0000-0600-00002D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46" authorId="1" shapeId="0" xr:uid="{00000000-0006-0000-0600-00002E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51" authorId="0" shapeId="0" xr:uid="{00000000-0006-0000-0600-00002F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54" authorId="0" shapeId="0" xr:uid="{00000000-0006-0000-0600-000030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54" authorId="1" shapeId="0" xr:uid="{00000000-0006-0000-0600-000031000000}">
      <text>
        <r>
          <rPr>
            <b/>
            <sz val="9"/>
            <color indexed="81"/>
            <rFont val="Tahoma"/>
            <family val="2"/>
          </rPr>
          <t xml:space="preserve">Add'l Optional Description of up to 15 Chararters for Unit of Service.
</t>
        </r>
        <r>
          <rPr>
            <sz val="9"/>
            <color indexed="81"/>
            <rFont val="Tahoma"/>
            <family val="2"/>
          </rPr>
          <t xml:space="preserve">
</t>
        </r>
      </text>
    </comment>
    <comment ref="H354" authorId="0" shapeId="0" xr:uid="{00000000-0006-0000-0600-000032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79" authorId="1" shapeId="0" xr:uid="{00000000-0006-0000-0600-000033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84" authorId="0" shapeId="0" xr:uid="{00000000-0006-0000-0600-000034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CS0DWE</author>
    <author>D Ewing</author>
  </authors>
  <commentList>
    <comment ref="A6" authorId="0" shapeId="0" xr:uid="{00000000-0006-0000-0700-000001000000}">
      <text>
        <r>
          <rPr>
            <b/>
            <sz val="9"/>
            <color indexed="81"/>
            <rFont val="Tahoma"/>
            <family val="2"/>
          </rPr>
          <t xml:space="preserve">Months of Service:
</t>
        </r>
        <r>
          <rPr>
            <sz val="9"/>
            <color indexed="81"/>
            <rFont val="Tahoma"/>
            <family val="2"/>
          </rPr>
          <t xml:space="preserve">Months of service is defined as the total number of months the agency will be applying for.  Normally the funding period is 12 months.  Agencies may select fewer if appropriate.  For example an intended delay in the startup. 
</t>
        </r>
      </text>
    </comment>
    <comment ref="P9" authorId="1" shapeId="0" xr:uid="{00000000-0006-0000-0700-000002000000}">
      <text>
        <r>
          <rPr>
            <b/>
            <sz val="9"/>
            <color indexed="81"/>
            <rFont val="Tahoma"/>
            <family val="2"/>
          </rPr>
          <t xml:space="preserve">Add'l Optional Description of up to 15 Chararters for Unit of Service.
</t>
        </r>
        <r>
          <rPr>
            <sz val="9"/>
            <color indexed="81"/>
            <rFont val="Tahoma"/>
            <family val="2"/>
          </rPr>
          <t xml:space="preserve">
</t>
        </r>
      </text>
    </comment>
    <comment ref="B57" authorId="0" shapeId="0" xr:uid="{00000000-0006-0000-0700-000003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57" authorId="1" shapeId="0" xr:uid="{00000000-0006-0000-0700-000004000000}">
      <text>
        <r>
          <rPr>
            <b/>
            <sz val="9"/>
            <color indexed="81"/>
            <rFont val="Tahoma"/>
            <family val="2"/>
          </rPr>
          <t xml:space="preserve">Add'l Optional Description of up to 15 Chararters for Unit of Service.
</t>
        </r>
        <r>
          <rPr>
            <sz val="9"/>
            <color indexed="81"/>
            <rFont val="Tahoma"/>
            <family val="2"/>
          </rPr>
          <t xml:space="preserve">
</t>
        </r>
      </text>
    </comment>
    <comment ref="H57" authorId="0" shapeId="0" xr:uid="{00000000-0006-0000-0700-000005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82" authorId="1" shapeId="0" xr:uid="{00000000-0006-0000-0700-000006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87" authorId="0" shapeId="0" xr:uid="{00000000-0006-0000-0700-000007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90" authorId="0" shapeId="0" xr:uid="{00000000-0006-0000-0700-000008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90" authorId="1" shapeId="0" xr:uid="{00000000-0006-0000-0700-000009000000}">
      <text>
        <r>
          <rPr>
            <b/>
            <sz val="9"/>
            <color indexed="81"/>
            <rFont val="Tahoma"/>
            <family val="2"/>
          </rPr>
          <t xml:space="preserve">Add'l Optional Description of up to 15 Chararters for Unit of Service.
</t>
        </r>
        <r>
          <rPr>
            <sz val="9"/>
            <color indexed="81"/>
            <rFont val="Tahoma"/>
            <family val="2"/>
          </rPr>
          <t xml:space="preserve">
</t>
        </r>
      </text>
    </comment>
    <comment ref="H90" authorId="0" shapeId="0" xr:uid="{00000000-0006-0000-0700-00000A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15" authorId="1" shapeId="0" xr:uid="{00000000-0006-0000-0700-00000B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20" authorId="0" shapeId="0" xr:uid="{00000000-0006-0000-0700-00000C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23" authorId="0" shapeId="0" xr:uid="{00000000-0006-0000-0700-00000D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23" authorId="1" shapeId="0" xr:uid="{00000000-0006-0000-0700-00000E000000}">
      <text>
        <r>
          <rPr>
            <b/>
            <sz val="9"/>
            <color indexed="81"/>
            <rFont val="Tahoma"/>
            <family val="2"/>
          </rPr>
          <t xml:space="preserve">Add'l Optional Description of up to 15 Chararters for Unit of Service.
</t>
        </r>
        <r>
          <rPr>
            <sz val="9"/>
            <color indexed="81"/>
            <rFont val="Tahoma"/>
            <family val="2"/>
          </rPr>
          <t xml:space="preserve">
</t>
        </r>
      </text>
    </comment>
    <comment ref="H123" authorId="0" shapeId="0" xr:uid="{00000000-0006-0000-0700-00000F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48" authorId="1" shapeId="0" xr:uid="{00000000-0006-0000-0700-000010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53" authorId="0" shapeId="0" xr:uid="{00000000-0006-0000-0700-000011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56" authorId="0" shapeId="0" xr:uid="{00000000-0006-0000-0700-000012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56" authorId="1" shapeId="0" xr:uid="{00000000-0006-0000-0700-000013000000}">
      <text>
        <r>
          <rPr>
            <b/>
            <sz val="9"/>
            <color indexed="81"/>
            <rFont val="Tahoma"/>
            <family val="2"/>
          </rPr>
          <t xml:space="preserve">Add'l Optional Description of up to 15 Chararters for Unit of Service.
</t>
        </r>
        <r>
          <rPr>
            <sz val="9"/>
            <color indexed="81"/>
            <rFont val="Tahoma"/>
            <family val="2"/>
          </rPr>
          <t xml:space="preserve">
</t>
        </r>
      </text>
    </comment>
    <comment ref="H156" authorId="0" shapeId="0" xr:uid="{00000000-0006-0000-0700-000014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81" authorId="1" shapeId="0" xr:uid="{00000000-0006-0000-0700-000015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86" authorId="0" shapeId="0" xr:uid="{00000000-0006-0000-0700-000016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89" authorId="0" shapeId="0" xr:uid="{00000000-0006-0000-0700-000017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89" authorId="1" shapeId="0" xr:uid="{00000000-0006-0000-0700-000018000000}">
      <text>
        <r>
          <rPr>
            <b/>
            <sz val="9"/>
            <color indexed="81"/>
            <rFont val="Tahoma"/>
            <family val="2"/>
          </rPr>
          <t xml:space="preserve">Add'l Optional Description of up to 15 Chararters for Unit of Service.
</t>
        </r>
        <r>
          <rPr>
            <sz val="9"/>
            <color indexed="81"/>
            <rFont val="Tahoma"/>
            <family val="2"/>
          </rPr>
          <t xml:space="preserve">
</t>
        </r>
      </text>
    </comment>
    <comment ref="H189" authorId="0" shapeId="0" xr:uid="{00000000-0006-0000-0700-000019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14" authorId="1" shapeId="0" xr:uid="{00000000-0006-0000-0700-00001A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19" authorId="0" shapeId="0" xr:uid="{00000000-0006-0000-0700-00001B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22" authorId="0" shapeId="0" xr:uid="{00000000-0006-0000-0700-00001C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22" authorId="1" shapeId="0" xr:uid="{00000000-0006-0000-0700-00001D000000}">
      <text>
        <r>
          <rPr>
            <b/>
            <sz val="9"/>
            <color indexed="81"/>
            <rFont val="Tahoma"/>
            <family val="2"/>
          </rPr>
          <t xml:space="preserve">Add'l Optional Description of up to 15 Chararters for Unit of Service.
</t>
        </r>
        <r>
          <rPr>
            <sz val="9"/>
            <color indexed="81"/>
            <rFont val="Tahoma"/>
            <family val="2"/>
          </rPr>
          <t xml:space="preserve">
</t>
        </r>
      </text>
    </comment>
    <comment ref="H222" authorId="0" shapeId="0" xr:uid="{00000000-0006-0000-0700-00001E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47" authorId="1" shapeId="0" xr:uid="{00000000-0006-0000-0700-00001F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52" authorId="0" shapeId="0" xr:uid="{00000000-0006-0000-0700-000020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55" authorId="0" shapeId="0" xr:uid="{00000000-0006-0000-0700-000021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55" authorId="1" shapeId="0" xr:uid="{00000000-0006-0000-0700-000022000000}">
      <text>
        <r>
          <rPr>
            <b/>
            <sz val="9"/>
            <color indexed="81"/>
            <rFont val="Tahoma"/>
            <family val="2"/>
          </rPr>
          <t xml:space="preserve">Add'l Optional Description of up to 15 Chararters for Unit of Service.
</t>
        </r>
        <r>
          <rPr>
            <sz val="9"/>
            <color indexed="81"/>
            <rFont val="Tahoma"/>
            <family val="2"/>
          </rPr>
          <t xml:space="preserve">
</t>
        </r>
      </text>
    </comment>
    <comment ref="H255" authorId="0" shapeId="0" xr:uid="{00000000-0006-0000-0700-000023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80" authorId="1" shapeId="0" xr:uid="{00000000-0006-0000-0700-000024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85" authorId="0" shapeId="0" xr:uid="{00000000-0006-0000-0700-000025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88" authorId="0" shapeId="0" xr:uid="{00000000-0006-0000-0700-000026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88" authorId="1" shapeId="0" xr:uid="{00000000-0006-0000-0700-000027000000}">
      <text>
        <r>
          <rPr>
            <b/>
            <sz val="9"/>
            <color indexed="81"/>
            <rFont val="Tahoma"/>
            <family val="2"/>
          </rPr>
          <t xml:space="preserve">Add'l Optional Description of up to 15 Chararters for Unit of Service.
</t>
        </r>
        <r>
          <rPr>
            <sz val="9"/>
            <color indexed="81"/>
            <rFont val="Tahoma"/>
            <family val="2"/>
          </rPr>
          <t xml:space="preserve">
</t>
        </r>
      </text>
    </comment>
    <comment ref="H288" authorId="0" shapeId="0" xr:uid="{00000000-0006-0000-0700-000028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13" authorId="1" shapeId="0" xr:uid="{00000000-0006-0000-0700-000029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18" authorId="0" shapeId="0" xr:uid="{00000000-0006-0000-0700-00002A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21" authorId="0" shapeId="0" xr:uid="{00000000-0006-0000-0700-00002B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21" authorId="1" shapeId="0" xr:uid="{00000000-0006-0000-0700-00002C000000}">
      <text>
        <r>
          <rPr>
            <b/>
            <sz val="9"/>
            <color indexed="81"/>
            <rFont val="Tahoma"/>
            <family val="2"/>
          </rPr>
          <t xml:space="preserve">Add'l Optional Description of up to 15 Chararters for Unit of Service.
</t>
        </r>
        <r>
          <rPr>
            <sz val="9"/>
            <color indexed="81"/>
            <rFont val="Tahoma"/>
            <family val="2"/>
          </rPr>
          <t xml:space="preserve">
</t>
        </r>
      </text>
    </comment>
    <comment ref="H321" authorId="0" shapeId="0" xr:uid="{00000000-0006-0000-0700-00002D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46" authorId="1" shapeId="0" xr:uid="{00000000-0006-0000-0700-00002E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51" authorId="0" shapeId="0" xr:uid="{00000000-0006-0000-0700-00002F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54" authorId="0" shapeId="0" xr:uid="{00000000-0006-0000-0700-000030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54" authorId="1" shapeId="0" xr:uid="{00000000-0006-0000-0700-000031000000}">
      <text>
        <r>
          <rPr>
            <b/>
            <sz val="9"/>
            <color indexed="81"/>
            <rFont val="Tahoma"/>
            <family val="2"/>
          </rPr>
          <t xml:space="preserve">Add'l Optional Description of up to 15 Chararters for Unit of Service.
</t>
        </r>
        <r>
          <rPr>
            <sz val="9"/>
            <color indexed="81"/>
            <rFont val="Tahoma"/>
            <family val="2"/>
          </rPr>
          <t xml:space="preserve">
</t>
        </r>
      </text>
    </comment>
    <comment ref="H354" authorId="0" shapeId="0" xr:uid="{00000000-0006-0000-0700-000032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79" authorId="1" shapeId="0" xr:uid="{00000000-0006-0000-0700-000033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84" authorId="0" shapeId="0" xr:uid="{00000000-0006-0000-0700-000034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CS0DWE</author>
    <author>D Ewing</author>
  </authors>
  <commentList>
    <comment ref="A6" authorId="0" shapeId="0" xr:uid="{00000000-0006-0000-0800-000001000000}">
      <text>
        <r>
          <rPr>
            <b/>
            <sz val="9"/>
            <color indexed="81"/>
            <rFont val="Tahoma"/>
            <family val="2"/>
          </rPr>
          <t xml:space="preserve">Months of Service:
</t>
        </r>
        <r>
          <rPr>
            <sz val="9"/>
            <color indexed="81"/>
            <rFont val="Tahoma"/>
            <family val="2"/>
          </rPr>
          <t xml:space="preserve">Months of service is defined as the total number of months the agency will be applying for.  Normally the funding period is 12 months.  Agencies may select fewer if appropriate.  For example an intended delay in the startup. 
</t>
        </r>
      </text>
    </comment>
    <comment ref="P9" authorId="1" shapeId="0" xr:uid="{00000000-0006-0000-0800-000002000000}">
      <text>
        <r>
          <rPr>
            <b/>
            <sz val="9"/>
            <color indexed="81"/>
            <rFont val="Tahoma"/>
            <family val="2"/>
          </rPr>
          <t xml:space="preserve">Add'l Optional Description of up to 15 Chararters for Unit of Service.
</t>
        </r>
        <r>
          <rPr>
            <sz val="9"/>
            <color indexed="81"/>
            <rFont val="Tahoma"/>
            <family val="2"/>
          </rPr>
          <t xml:space="preserve">
</t>
        </r>
      </text>
    </comment>
    <comment ref="B57" authorId="0" shapeId="0" xr:uid="{00000000-0006-0000-0800-000003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57" authorId="1" shapeId="0" xr:uid="{00000000-0006-0000-0800-000004000000}">
      <text>
        <r>
          <rPr>
            <b/>
            <sz val="9"/>
            <color indexed="81"/>
            <rFont val="Tahoma"/>
            <family val="2"/>
          </rPr>
          <t xml:space="preserve">Add'l Optional Description of up to 15 Chararters for Unit of Service.
</t>
        </r>
        <r>
          <rPr>
            <sz val="9"/>
            <color indexed="81"/>
            <rFont val="Tahoma"/>
            <family val="2"/>
          </rPr>
          <t xml:space="preserve">
</t>
        </r>
      </text>
    </comment>
    <comment ref="H57" authorId="0" shapeId="0" xr:uid="{00000000-0006-0000-0800-000005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82" authorId="1" shapeId="0" xr:uid="{00000000-0006-0000-0800-000006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87" authorId="0" shapeId="0" xr:uid="{00000000-0006-0000-0800-000007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90" authorId="0" shapeId="0" xr:uid="{00000000-0006-0000-0800-000008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90" authorId="1" shapeId="0" xr:uid="{00000000-0006-0000-0800-000009000000}">
      <text>
        <r>
          <rPr>
            <b/>
            <sz val="9"/>
            <color indexed="81"/>
            <rFont val="Tahoma"/>
            <family val="2"/>
          </rPr>
          <t xml:space="preserve">Add'l Optional Description of up to 15 Chararters for Unit of Service.
</t>
        </r>
        <r>
          <rPr>
            <sz val="9"/>
            <color indexed="81"/>
            <rFont val="Tahoma"/>
            <family val="2"/>
          </rPr>
          <t xml:space="preserve">
</t>
        </r>
      </text>
    </comment>
    <comment ref="H90" authorId="0" shapeId="0" xr:uid="{00000000-0006-0000-0800-00000A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15" authorId="1" shapeId="0" xr:uid="{00000000-0006-0000-0800-00000B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20" authorId="0" shapeId="0" xr:uid="{00000000-0006-0000-0800-00000C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23" authorId="0" shapeId="0" xr:uid="{00000000-0006-0000-0800-00000D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23" authorId="1" shapeId="0" xr:uid="{00000000-0006-0000-0800-00000E000000}">
      <text>
        <r>
          <rPr>
            <b/>
            <sz val="9"/>
            <color indexed="81"/>
            <rFont val="Tahoma"/>
            <family val="2"/>
          </rPr>
          <t xml:space="preserve">Add'l Optional Description of up to 15 Chararters for Unit of Service.
</t>
        </r>
        <r>
          <rPr>
            <sz val="9"/>
            <color indexed="81"/>
            <rFont val="Tahoma"/>
            <family val="2"/>
          </rPr>
          <t xml:space="preserve">
</t>
        </r>
      </text>
    </comment>
    <comment ref="H123" authorId="0" shapeId="0" xr:uid="{00000000-0006-0000-0800-00000F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48" authorId="1" shapeId="0" xr:uid="{00000000-0006-0000-0800-000010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53" authorId="0" shapeId="0" xr:uid="{00000000-0006-0000-0800-000011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56" authorId="0" shapeId="0" xr:uid="{00000000-0006-0000-0800-000012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56" authorId="1" shapeId="0" xr:uid="{00000000-0006-0000-0800-000013000000}">
      <text>
        <r>
          <rPr>
            <b/>
            <sz val="9"/>
            <color indexed="81"/>
            <rFont val="Tahoma"/>
            <family val="2"/>
          </rPr>
          <t xml:space="preserve">Add'l Optional Description of up to 15 Chararters for Unit of Service.
</t>
        </r>
        <r>
          <rPr>
            <sz val="9"/>
            <color indexed="81"/>
            <rFont val="Tahoma"/>
            <family val="2"/>
          </rPr>
          <t xml:space="preserve">
</t>
        </r>
      </text>
    </comment>
    <comment ref="H156" authorId="0" shapeId="0" xr:uid="{00000000-0006-0000-0800-000014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81" authorId="1" shapeId="0" xr:uid="{00000000-0006-0000-0800-000015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86" authorId="0" shapeId="0" xr:uid="{00000000-0006-0000-0800-000016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89" authorId="0" shapeId="0" xr:uid="{00000000-0006-0000-0800-000017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89" authorId="1" shapeId="0" xr:uid="{00000000-0006-0000-0800-000018000000}">
      <text>
        <r>
          <rPr>
            <b/>
            <sz val="9"/>
            <color indexed="81"/>
            <rFont val="Tahoma"/>
            <family val="2"/>
          </rPr>
          <t xml:space="preserve">Add'l Optional Description of up to 15 Chararters for Unit of Service.
</t>
        </r>
        <r>
          <rPr>
            <sz val="9"/>
            <color indexed="81"/>
            <rFont val="Tahoma"/>
            <family val="2"/>
          </rPr>
          <t xml:space="preserve">
</t>
        </r>
      </text>
    </comment>
    <comment ref="H189" authorId="0" shapeId="0" xr:uid="{00000000-0006-0000-0800-000019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14" authorId="1" shapeId="0" xr:uid="{00000000-0006-0000-0800-00001A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19" authorId="0" shapeId="0" xr:uid="{00000000-0006-0000-0800-00001B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22" authorId="0" shapeId="0" xr:uid="{00000000-0006-0000-0800-00001C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22" authorId="1" shapeId="0" xr:uid="{00000000-0006-0000-0800-00001D000000}">
      <text>
        <r>
          <rPr>
            <b/>
            <sz val="9"/>
            <color indexed="81"/>
            <rFont val="Tahoma"/>
            <family val="2"/>
          </rPr>
          <t xml:space="preserve">Add'l Optional Description of up to 15 Chararters for Unit of Service.
</t>
        </r>
        <r>
          <rPr>
            <sz val="9"/>
            <color indexed="81"/>
            <rFont val="Tahoma"/>
            <family val="2"/>
          </rPr>
          <t xml:space="preserve">
</t>
        </r>
      </text>
    </comment>
    <comment ref="H222" authorId="0" shapeId="0" xr:uid="{00000000-0006-0000-0800-00001E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47" authorId="1" shapeId="0" xr:uid="{00000000-0006-0000-0800-00001F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52" authorId="0" shapeId="0" xr:uid="{00000000-0006-0000-0800-000020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55" authorId="0" shapeId="0" xr:uid="{00000000-0006-0000-0800-000021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55" authorId="1" shapeId="0" xr:uid="{00000000-0006-0000-0800-000022000000}">
      <text>
        <r>
          <rPr>
            <b/>
            <sz val="9"/>
            <color indexed="81"/>
            <rFont val="Tahoma"/>
            <family val="2"/>
          </rPr>
          <t xml:space="preserve">Add'l Optional Description of up to 15 Chararters for Unit of Service.
</t>
        </r>
        <r>
          <rPr>
            <sz val="9"/>
            <color indexed="81"/>
            <rFont val="Tahoma"/>
            <family val="2"/>
          </rPr>
          <t xml:space="preserve">
</t>
        </r>
      </text>
    </comment>
    <comment ref="H255" authorId="0" shapeId="0" xr:uid="{00000000-0006-0000-0800-000023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80" authorId="1" shapeId="0" xr:uid="{00000000-0006-0000-0800-000024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85" authorId="0" shapeId="0" xr:uid="{00000000-0006-0000-0800-000025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88" authorId="0" shapeId="0" xr:uid="{00000000-0006-0000-0800-000026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88" authorId="1" shapeId="0" xr:uid="{00000000-0006-0000-0800-000027000000}">
      <text>
        <r>
          <rPr>
            <b/>
            <sz val="9"/>
            <color indexed="81"/>
            <rFont val="Tahoma"/>
            <family val="2"/>
          </rPr>
          <t xml:space="preserve">Add'l Optional Description of up to 15 Chararters for Unit of Service.
</t>
        </r>
        <r>
          <rPr>
            <sz val="9"/>
            <color indexed="81"/>
            <rFont val="Tahoma"/>
            <family val="2"/>
          </rPr>
          <t xml:space="preserve">
</t>
        </r>
      </text>
    </comment>
    <comment ref="H288" authorId="0" shapeId="0" xr:uid="{00000000-0006-0000-0800-000028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13" authorId="1" shapeId="0" xr:uid="{00000000-0006-0000-0800-000029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18" authorId="0" shapeId="0" xr:uid="{00000000-0006-0000-0800-00002A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21" authorId="0" shapeId="0" xr:uid="{00000000-0006-0000-0800-00002B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21" authorId="1" shapeId="0" xr:uid="{00000000-0006-0000-0800-00002C000000}">
      <text>
        <r>
          <rPr>
            <b/>
            <sz val="9"/>
            <color indexed="81"/>
            <rFont val="Tahoma"/>
            <family val="2"/>
          </rPr>
          <t xml:space="preserve">Add'l Optional Description of up to 15 Chararters for Unit of Service.
</t>
        </r>
        <r>
          <rPr>
            <sz val="9"/>
            <color indexed="81"/>
            <rFont val="Tahoma"/>
            <family val="2"/>
          </rPr>
          <t xml:space="preserve">
</t>
        </r>
      </text>
    </comment>
    <comment ref="H321" authorId="0" shapeId="0" xr:uid="{00000000-0006-0000-0800-00002D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46" authorId="1" shapeId="0" xr:uid="{00000000-0006-0000-0800-00002E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51" authorId="0" shapeId="0" xr:uid="{00000000-0006-0000-0800-00002F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54" authorId="0" shapeId="0" xr:uid="{00000000-0006-0000-0800-000030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54" authorId="1" shapeId="0" xr:uid="{00000000-0006-0000-0800-000031000000}">
      <text>
        <r>
          <rPr>
            <b/>
            <sz val="9"/>
            <color indexed="81"/>
            <rFont val="Tahoma"/>
            <family val="2"/>
          </rPr>
          <t xml:space="preserve">Add'l Optional Description of up to 15 Chararters for Unit of Service.
</t>
        </r>
        <r>
          <rPr>
            <sz val="9"/>
            <color indexed="81"/>
            <rFont val="Tahoma"/>
            <family val="2"/>
          </rPr>
          <t xml:space="preserve">
</t>
        </r>
      </text>
    </comment>
    <comment ref="H354" authorId="0" shapeId="0" xr:uid="{00000000-0006-0000-0800-000032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79" authorId="1" shapeId="0" xr:uid="{00000000-0006-0000-0800-000033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84" authorId="0" shapeId="0" xr:uid="{00000000-0006-0000-0800-000034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CS0DWE</author>
    <author>D Ewing</author>
  </authors>
  <commentList>
    <comment ref="A6" authorId="0" shapeId="0" xr:uid="{00000000-0006-0000-0900-000001000000}">
      <text>
        <r>
          <rPr>
            <b/>
            <sz val="9"/>
            <color indexed="81"/>
            <rFont val="Tahoma"/>
            <family val="2"/>
          </rPr>
          <t xml:space="preserve">Months of Service:
</t>
        </r>
        <r>
          <rPr>
            <sz val="9"/>
            <color indexed="81"/>
            <rFont val="Tahoma"/>
            <family val="2"/>
          </rPr>
          <t xml:space="preserve">Months of service is defined as the total number of months the agency will be applying for.  Normally the funding period is 12 months.  Agencies may select fewer if appropriate.  For example an intended delay in the startup. 
</t>
        </r>
      </text>
    </comment>
    <comment ref="P9" authorId="1" shapeId="0" xr:uid="{00000000-0006-0000-0900-000002000000}">
      <text>
        <r>
          <rPr>
            <b/>
            <sz val="9"/>
            <color indexed="81"/>
            <rFont val="Tahoma"/>
            <family val="2"/>
          </rPr>
          <t xml:space="preserve">Add'l Optional Description of up to 15 Chararters for Unit of Service.
</t>
        </r>
        <r>
          <rPr>
            <sz val="9"/>
            <color indexed="81"/>
            <rFont val="Tahoma"/>
            <family val="2"/>
          </rPr>
          <t xml:space="preserve">
</t>
        </r>
      </text>
    </comment>
    <comment ref="B57" authorId="0" shapeId="0" xr:uid="{00000000-0006-0000-0900-000003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57" authorId="1" shapeId="0" xr:uid="{00000000-0006-0000-0900-000004000000}">
      <text>
        <r>
          <rPr>
            <b/>
            <sz val="9"/>
            <color indexed="81"/>
            <rFont val="Tahoma"/>
            <family val="2"/>
          </rPr>
          <t xml:space="preserve">Add'l Optional Description of up to 15 Chararters for Unit of Service.
</t>
        </r>
        <r>
          <rPr>
            <sz val="9"/>
            <color indexed="81"/>
            <rFont val="Tahoma"/>
            <family val="2"/>
          </rPr>
          <t xml:space="preserve">
</t>
        </r>
      </text>
    </comment>
    <comment ref="H57" authorId="0" shapeId="0" xr:uid="{00000000-0006-0000-0900-000005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82" authorId="1" shapeId="0" xr:uid="{00000000-0006-0000-0900-000006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87" authorId="0" shapeId="0" xr:uid="{00000000-0006-0000-0900-000007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90" authorId="0" shapeId="0" xr:uid="{00000000-0006-0000-0900-000008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90" authorId="1" shapeId="0" xr:uid="{00000000-0006-0000-0900-000009000000}">
      <text>
        <r>
          <rPr>
            <b/>
            <sz val="9"/>
            <color indexed="81"/>
            <rFont val="Tahoma"/>
            <family val="2"/>
          </rPr>
          <t xml:space="preserve">Add'l Optional Description of up to 15 Chararters for Unit of Service.
</t>
        </r>
        <r>
          <rPr>
            <sz val="9"/>
            <color indexed="81"/>
            <rFont val="Tahoma"/>
            <family val="2"/>
          </rPr>
          <t xml:space="preserve">
</t>
        </r>
      </text>
    </comment>
    <comment ref="H90" authorId="0" shapeId="0" xr:uid="{00000000-0006-0000-0900-00000A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15" authorId="1" shapeId="0" xr:uid="{00000000-0006-0000-0900-00000B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20" authorId="0" shapeId="0" xr:uid="{00000000-0006-0000-0900-00000C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23" authorId="0" shapeId="0" xr:uid="{00000000-0006-0000-0900-00000D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23" authorId="1" shapeId="0" xr:uid="{00000000-0006-0000-0900-00000E000000}">
      <text>
        <r>
          <rPr>
            <b/>
            <sz val="9"/>
            <color indexed="81"/>
            <rFont val="Tahoma"/>
            <family val="2"/>
          </rPr>
          <t xml:space="preserve">Add'l Optional Description of up to 15 Chararters for Unit of Service.
</t>
        </r>
        <r>
          <rPr>
            <sz val="9"/>
            <color indexed="81"/>
            <rFont val="Tahoma"/>
            <family val="2"/>
          </rPr>
          <t xml:space="preserve">
</t>
        </r>
      </text>
    </comment>
    <comment ref="H123" authorId="0" shapeId="0" xr:uid="{00000000-0006-0000-0900-00000F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48" authorId="1" shapeId="0" xr:uid="{00000000-0006-0000-0900-000010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53" authorId="0" shapeId="0" xr:uid="{00000000-0006-0000-0900-000011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56" authorId="0" shapeId="0" xr:uid="{00000000-0006-0000-0900-000012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56" authorId="1" shapeId="0" xr:uid="{00000000-0006-0000-0900-000013000000}">
      <text>
        <r>
          <rPr>
            <b/>
            <sz val="9"/>
            <color indexed="81"/>
            <rFont val="Tahoma"/>
            <family val="2"/>
          </rPr>
          <t xml:space="preserve">Add'l Optional Description of up to 15 Chararters for Unit of Service.
</t>
        </r>
        <r>
          <rPr>
            <sz val="9"/>
            <color indexed="81"/>
            <rFont val="Tahoma"/>
            <family val="2"/>
          </rPr>
          <t xml:space="preserve">
</t>
        </r>
      </text>
    </comment>
    <comment ref="H156" authorId="0" shapeId="0" xr:uid="{00000000-0006-0000-0900-000014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81" authorId="1" shapeId="0" xr:uid="{00000000-0006-0000-0900-000015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86" authorId="0" shapeId="0" xr:uid="{00000000-0006-0000-0900-000016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89" authorId="0" shapeId="0" xr:uid="{00000000-0006-0000-0900-000017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89" authorId="1" shapeId="0" xr:uid="{00000000-0006-0000-0900-000018000000}">
      <text>
        <r>
          <rPr>
            <b/>
            <sz val="9"/>
            <color indexed="81"/>
            <rFont val="Tahoma"/>
            <family val="2"/>
          </rPr>
          <t xml:space="preserve">Add'l Optional Description of up to 15 Chararters for Unit of Service.
</t>
        </r>
        <r>
          <rPr>
            <sz val="9"/>
            <color indexed="81"/>
            <rFont val="Tahoma"/>
            <family val="2"/>
          </rPr>
          <t xml:space="preserve">
</t>
        </r>
      </text>
    </comment>
    <comment ref="H189" authorId="0" shapeId="0" xr:uid="{00000000-0006-0000-0900-000019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14" authorId="1" shapeId="0" xr:uid="{00000000-0006-0000-0900-00001A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19" authorId="0" shapeId="0" xr:uid="{00000000-0006-0000-0900-00001B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22" authorId="0" shapeId="0" xr:uid="{00000000-0006-0000-0900-00001C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22" authorId="1" shapeId="0" xr:uid="{00000000-0006-0000-0900-00001D000000}">
      <text>
        <r>
          <rPr>
            <b/>
            <sz val="9"/>
            <color indexed="81"/>
            <rFont val="Tahoma"/>
            <family val="2"/>
          </rPr>
          <t xml:space="preserve">Add'l Optional Description of up to 15 Chararters for Unit of Service.
</t>
        </r>
        <r>
          <rPr>
            <sz val="9"/>
            <color indexed="81"/>
            <rFont val="Tahoma"/>
            <family val="2"/>
          </rPr>
          <t xml:space="preserve">
</t>
        </r>
      </text>
    </comment>
    <comment ref="H222" authorId="0" shapeId="0" xr:uid="{00000000-0006-0000-0900-00001E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47" authorId="1" shapeId="0" xr:uid="{00000000-0006-0000-0900-00001F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52" authorId="0" shapeId="0" xr:uid="{00000000-0006-0000-0900-000020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55" authorId="0" shapeId="0" xr:uid="{00000000-0006-0000-0900-000021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55" authorId="1" shapeId="0" xr:uid="{00000000-0006-0000-0900-000022000000}">
      <text>
        <r>
          <rPr>
            <b/>
            <sz val="9"/>
            <color indexed="81"/>
            <rFont val="Tahoma"/>
            <family val="2"/>
          </rPr>
          <t xml:space="preserve">Add'l Optional Description of up to 15 Chararters for Unit of Service.
</t>
        </r>
        <r>
          <rPr>
            <sz val="9"/>
            <color indexed="81"/>
            <rFont val="Tahoma"/>
            <family val="2"/>
          </rPr>
          <t xml:space="preserve">
</t>
        </r>
      </text>
    </comment>
    <comment ref="H255" authorId="0" shapeId="0" xr:uid="{00000000-0006-0000-0900-000023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80" authorId="1" shapeId="0" xr:uid="{00000000-0006-0000-0900-000024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85" authorId="0" shapeId="0" xr:uid="{00000000-0006-0000-0900-000025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88" authorId="0" shapeId="0" xr:uid="{00000000-0006-0000-0900-000026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88" authorId="1" shapeId="0" xr:uid="{00000000-0006-0000-0900-000027000000}">
      <text>
        <r>
          <rPr>
            <b/>
            <sz val="9"/>
            <color indexed="81"/>
            <rFont val="Tahoma"/>
            <family val="2"/>
          </rPr>
          <t xml:space="preserve">Add'l Optional Description of up to 15 Chararters for Unit of Service.
</t>
        </r>
        <r>
          <rPr>
            <sz val="9"/>
            <color indexed="81"/>
            <rFont val="Tahoma"/>
            <family val="2"/>
          </rPr>
          <t xml:space="preserve">
</t>
        </r>
      </text>
    </comment>
    <comment ref="H288" authorId="0" shapeId="0" xr:uid="{00000000-0006-0000-0900-000028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13" authorId="1" shapeId="0" xr:uid="{00000000-0006-0000-0900-000029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18" authorId="0" shapeId="0" xr:uid="{00000000-0006-0000-0900-00002A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21" authorId="0" shapeId="0" xr:uid="{00000000-0006-0000-0900-00002B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21" authorId="1" shapeId="0" xr:uid="{00000000-0006-0000-0900-00002C000000}">
      <text>
        <r>
          <rPr>
            <b/>
            <sz val="9"/>
            <color indexed="81"/>
            <rFont val="Tahoma"/>
            <family val="2"/>
          </rPr>
          <t xml:space="preserve">Add'l Optional Description of up to 15 Chararters for Unit of Service.
</t>
        </r>
        <r>
          <rPr>
            <sz val="9"/>
            <color indexed="81"/>
            <rFont val="Tahoma"/>
            <family val="2"/>
          </rPr>
          <t xml:space="preserve">
</t>
        </r>
      </text>
    </comment>
    <comment ref="H321" authorId="0" shapeId="0" xr:uid="{00000000-0006-0000-0900-00002D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46" authorId="1" shapeId="0" xr:uid="{00000000-0006-0000-0900-00002E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51" authorId="0" shapeId="0" xr:uid="{00000000-0006-0000-0900-00002F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54" authorId="0" shapeId="0" xr:uid="{00000000-0006-0000-0900-000030000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54" authorId="1" shapeId="0" xr:uid="{00000000-0006-0000-0900-000031000000}">
      <text>
        <r>
          <rPr>
            <b/>
            <sz val="9"/>
            <color indexed="81"/>
            <rFont val="Tahoma"/>
            <family val="2"/>
          </rPr>
          <t xml:space="preserve">Add'l Optional Description of up to 15 Chararters for Unit of Service.
</t>
        </r>
        <r>
          <rPr>
            <sz val="9"/>
            <color indexed="81"/>
            <rFont val="Tahoma"/>
            <family val="2"/>
          </rPr>
          <t xml:space="preserve">
</t>
        </r>
      </text>
    </comment>
    <comment ref="H354" authorId="0" shapeId="0" xr:uid="{00000000-0006-0000-0900-00003200000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79" authorId="1" shapeId="0" xr:uid="{00000000-0006-0000-0900-000033000000}">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84" authorId="0" shapeId="0" xr:uid="{00000000-0006-0000-0900-00003400000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CS0DWE</author>
    <author>D Ewing</author>
  </authors>
  <commentList>
    <comment ref="A6" authorId="0" shapeId="0" xr:uid="{6215D6FC-A784-41E7-BC32-C67D7B8A5CB1}">
      <text>
        <r>
          <rPr>
            <b/>
            <sz val="9"/>
            <color indexed="81"/>
            <rFont val="Tahoma"/>
            <family val="2"/>
          </rPr>
          <t xml:space="preserve">Months of Service:
</t>
        </r>
        <r>
          <rPr>
            <sz val="9"/>
            <color indexed="81"/>
            <rFont val="Tahoma"/>
            <family val="2"/>
          </rPr>
          <t xml:space="preserve">Months of service is defined as the total number of months the agency will be applying for.  Normally the funding period is 12 months.  Agencies may select fewer if appropriate.  For example an intended delay in the startup. 
</t>
        </r>
      </text>
    </comment>
    <comment ref="P9" authorId="1" shapeId="0" xr:uid="{802D935B-B503-4AF3-8989-4A43B9549045}">
      <text>
        <r>
          <rPr>
            <b/>
            <sz val="9"/>
            <color indexed="81"/>
            <rFont val="Tahoma"/>
            <family val="2"/>
          </rPr>
          <t xml:space="preserve">Add'l Optional Description of up to 15 Chararters for Unit of Service.
</t>
        </r>
        <r>
          <rPr>
            <sz val="9"/>
            <color indexed="81"/>
            <rFont val="Tahoma"/>
            <family val="2"/>
          </rPr>
          <t xml:space="preserve">
</t>
        </r>
      </text>
    </comment>
    <comment ref="B57" authorId="0" shapeId="0" xr:uid="{E32A3C72-5668-4053-9BB9-D36A2FB0700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57" authorId="1" shapeId="0" xr:uid="{B5D9153E-2E90-4580-A569-C8D958C6F7F3}">
      <text>
        <r>
          <rPr>
            <b/>
            <sz val="9"/>
            <color indexed="81"/>
            <rFont val="Tahoma"/>
            <family val="2"/>
          </rPr>
          <t xml:space="preserve">Add'l Optional Description of up to 15 Chararters for Unit of Service.
</t>
        </r>
        <r>
          <rPr>
            <sz val="9"/>
            <color indexed="81"/>
            <rFont val="Tahoma"/>
            <family val="2"/>
          </rPr>
          <t xml:space="preserve">
</t>
        </r>
      </text>
    </comment>
    <comment ref="H57" authorId="0" shapeId="0" xr:uid="{ACF32023-AAD0-48F2-820F-154A8863F568}">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82" authorId="1" shapeId="0" xr:uid="{52827771-A270-46AE-B6CB-1869AB370E2D}">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87" authorId="0" shapeId="0" xr:uid="{00F24687-8BDF-433B-9BCD-CE3A454AD312}">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90" authorId="0" shapeId="0" xr:uid="{728F9906-AB3E-4D36-9230-15223332C999}">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90" authorId="1" shapeId="0" xr:uid="{51E2D72B-2598-4C73-A35C-0A5A9A40928A}">
      <text>
        <r>
          <rPr>
            <b/>
            <sz val="9"/>
            <color indexed="81"/>
            <rFont val="Tahoma"/>
            <family val="2"/>
          </rPr>
          <t xml:space="preserve">Add'l Optional Description of up to 15 Chararters for Unit of Service.
</t>
        </r>
        <r>
          <rPr>
            <sz val="9"/>
            <color indexed="81"/>
            <rFont val="Tahoma"/>
            <family val="2"/>
          </rPr>
          <t xml:space="preserve">
</t>
        </r>
      </text>
    </comment>
    <comment ref="H90" authorId="0" shapeId="0" xr:uid="{2576ED95-919F-4B56-B425-AE7D875833AE}">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15" authorId="1" shapeId="0" xr:uid="{4218D004-EFB9-4917-BA59-74F0BB9F2828}">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20" authorId="0" shapeId="0" xr:uid="{DCBE8215-3989-4DA4-A547-CABF892C1A75}">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23" authorId="0" shapeId="0" xr:uid="{E1173205-AD68-4F8E-88F8-3314BB54C54E}">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23" authorId="1" shapeId="0" xr:uid="{6869BF39-2E7E-4FD3-A42E-9461F3503E6D}">
      <text>
        <r>
          <rPr>
            <b/>
            <sz val="9"/>
            <color indexed="81"/>
            <rFont val="Tahoma"/>
            <family val="2"/>
          </rPr>
          <t xml:space="preserve">Add'l Optional Description of up to 15 Chararters for Unit of Service.
</t>
        </r>
        <r>
          <rPr>
            <sz val="9"/>
            <color indexed="81"/>
            <rFont val="Tahoma"/>
            <family val="2"/>
          </rPr>
          <t xml:space="preserve">
</t>
        </r>
      </text>
    </comment>
    <comment ref="H123" authorId="0" shapeId="0" xr:uid="{B7A3A48F-C7E0-4C82-82FD-BD40F673C455}">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48" authorId="1" shapeId="0" xr:uid="{892B146D-FFC0-46DB-A933-782D26472C3A}">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53" authorId="0" shapeId="0" xr:uid="{D8DD11F2-41EE-494C-AB15-92CB9715AC14}">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56" authorId="0" shapeId="0" xr:uid="{5F49545C-8BB9-4BE9-97FA-9D3FB213E526}">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56" authorId="1" shapeId="0" xr:uid="{F13D19F6-0B8B-4438-9FF4-E6B475272A8B}">
      <text>
        <r>
          <rPr>
            <b/>
            <sz val="9"/>
            <color indexed="81"/>
            <rFont val="Tahoma"/>
            <family val="2"/>
          </rPr>
          <t xml:space="preserve">Add'l Optional Description of up to 15 Chararters for Unit of Service.
</t>
        </r>
        <r>
          <rPr>
            <sz val="9"/>
            <color indexed="81"/>
            <rFont val="Tahoma"/>
            <family val="2"/>
          </rPr>
          <t xml:space="preserve">
</t>
        </r>
      </text>
    </comment>
    <comment ref="H156" authorId="0" shapeId="0" xr:uid="{76964B1B-E612-4636-A5AD-F0D467EB1614}">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181" authorId="1" shapeId="0" xr:uid="{A59928F6-1787-4643-A164-69CD25D8EA97}">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186" authorId="0" shapeId="0" xr:uid="{54E4DEC9-AFB7-4A72-8DA3-9644D9903DFA}">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189" authorId="0" shapeId="0" xr:uid="{6634455D-5E4D-4E99-BCE0-A1C103C8329B}">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189" authorId="1" shapeId="0" xr:uid="{FA7EF548-3139-4662-A3DE-11A2AD7A5032}">
      <text>
        <r>
          <rPr>
            <b/>
            <sz val="9"/>
            <color indexed="81"/>
            <rFont val="Tahoma"/>
            <family val="2"/>
          </rPr>
          <t xml:space="preserve">Add'l Optional Description of up to 15 Chararters for Unit of Service.
</t>
        </r>
        <r>
          <rPr>
            <sz val="9"/>
            <color indexed="81"/>
            <rFont val="Tahoma"/>
            <family val="2"/>
          </rPr>
          <t xml:space="preserve">
</t>
        </r>
      </text>
    </comment>
    <comment ref="H189" authorId="0" shapeId="0" xr:uid="{7232E09C-A194-4E54-8C98-EDFA5CB9268B}">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14" authorId="1" shapeId="0" xr:uid="{0EECF6FD-3558-4E12-9748-38A2AF95EC87}">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19" authorId="0" shapeId="0" xr:uid="{29FF39DD-BDED-4325-83F2-A82560E08110}">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22" authorId="0" shapeId="0" xr:uid="{23896228-0A8F-42F2-9BDB-B03898F43F18}">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22" authorId="1" shapeId="0" xr:uid="{2F22F71A-9DD5-45F5-A70C-EE65CDECD7B5}">
      <text>
        <r>
          <rPr>
            <b/>
            <sz val="9"/>
            <color indexed="81"/>
            <rFont val="Tahoma"/>
            <family val="2"/>
          </rPr>
          <t xml:space="preserve">Add'l Optional Description of up to 15 Chararters for Unit of Service.
</t>
        </r>
        <r>
          <rPr>
            <sz val="9"/>
            <color indexed="81"/>
            <rFont val="Tahoma"/>
            <family val="2"/>
          </rPr>
          <t xml:space="preserve">
</t>
        </r>
      </text>
    </comment>
    <comment ref="H222" authorId="0" shapeId="0" xr:uid="{45387CD5-9BAA-4081-8207-AED0EF300D7A}">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47" authorId="1" shapeId="0" xr:uid="{297EFF6C-8746-49EA-B29E-BBF288A723A6}">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52" authorId="0" shapeId="0" xr:uid="{1FAFC7E2-C032-477F-A514-3223FE64FAAE}">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55" authorId="0" shapeId="0" xr:uid="{4C6485CF-90FD-495D-BEA8-C1AC725AA942}">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55" authorId="1" shapeId="0" xr:uid="{373853A2-FBC3-46E3-88A3-231A16C71D57}">
      <text>
        <r>
          <rPr>
            <b/>
            <sz val="9"/>
            <color indexed="81"/>
            <rFont val="Tahoma"/>
            <family val="2"/>
          </rPr>
          <t xml:space="preserve">Add'l Optional Description of up to 15 Chararters for Unit of Service.
</t>
        </r>
        <r>
          <rPr>
            <sz val="9"/>
            <color indexed="81"/>
            <rFont val="Tahoma"/>
            <family val="2"/>
          </rPr>
          <t xml:space="preserve">
</t>
        </r>
      </text>
    </comment>
    <comment ref="H255" authorId="0" shapeId="0" xr:uid="{A2939B2B-14E9-4F72-B0B6-FB29E25F593E}">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280" authorId="1" shapeId="0" xr:uid="{D3A284ED-8BB5-4C2A-93AD-6B65DC4912E3}">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285" authorId="0" shapeId="0" xr:uid="{A8C8BE77-387F-499C-92CD-F69182509FA5}">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288" authorId="0" shapeId="0" xr:uid="{B85FBDF3-A3FE-4D81-80C5-A7072844EAE2}">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288" authorId="1" shapeId="0" xr:uid="{1510CF69-898E-4FF8-9281-FD0156CA11FA}">
      <text>
        <r>
          <rPr>
            <b/>
            <sz val="9"/>
            <color indexed="81"/>
            <rFont val="Tahoma"/>
            <family val="2"/>
          </rPr>
          <t xml:space="preserve">Add'l Optional Description of up to 15 Chararters for Unit of Service.
</t>
        </r>
        <r>
          <rPr>
            <sz val="9"/>
            <color indexed="81"/>
            <rFont val="Tahoma"/>
            <family val="2"/>
          </rPr>
          <t xml:space="preserve">
</t>
        </r>
      </text>
    </comment>
    <comment ref="H288" authorId="0" shapeId="0" xr:uid="{CB2983FB-0B0F-4153-B7B3-1BDD13FDCF82}">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13" authorId="1" shapeId="0" xr:uid="{B1D28C18-AF04-4AD7-8F52-B3BA9B7DF7DF}">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18" authorId="0" shapeId="0" xr:uid="{C7B6D1AE-837B-4E94-8B14-69132BBC40B7}">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21" authorId="0" shapeId="0" xr:uid="{44ECB902-1EA0-4A57-98C8-528F4FDB622E}">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21" authorId="1" shapeId="0" xr:uid="{3F96A803-04B3-4FB7-BE61-3DFAD2217DD5}">
      <text>
        <r>
          <rPr>
            <b/>
            <sz val="9"/>
            <color indexed="81"/>
            <rFont val="Tahoma"/>
            <family val="2"/>
          </rPr>
          <t xml:space="preserve">Add'l Optional Description of up to 15 Chararters for Unit of Service.
</t>
        </r>
        <r>
          <rPr>
            <sz val="9"/>
            <color indexed="81"/>
            <rFont val="Tahoma"/>
            <family val="2"/>
          </rPr>
          <t xml:space="preserve">
</t>
        </r>
      </text>
    </comment>
    <comment ref="H321" authorId="0" shapeId="0" xr:uid="{2CF7898F-BB2F-48E0-A85D-53330F651DD0}">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46" authorId="1" shapeId="0" xr:uid="{A2D822A0-6DB1-4819-A9DE-EB1FE2803553}">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51" authorId="0" shapeId="0" xr:uid="{2C46DBCE-4FAA-49B6-8F49-911E64C769CA}">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 ref="B354" authorId="0" shapeId="0" xr:uid="{C9524596-8E0A-431D-94DD-62306E6BDC80}">
      <text>
        <r>
          <rPr>
            <b/>
            <sz val="9"/>
            <color indexed="81"/>
            <rFont val="Tahoma"/>
            <family val="2"/>
          </rPr>
          <t xml:space="preserve">Unit of Service:
</t>
        </r>
        <r>
          <rPr>
            <sz val="9"/>
            <color indexed="81"/>
            <rFont val="Tahoma"/>
            <family val="2"/>
          </rPr>
          <t xml:space="preserve">Is defined as specific unit of intervention or Activity. This Unit of Service should match the associated narrative definition in the project application.
</t>
        </r>
      </text>
    </comment>
    <comment ref="E354" authorId="1" shapeId="0" xr:uid="{0DEE093A-6473-4FB3-B757-7594AADAAC75}">
      <text>
        <r>
          <rPr>
            <b/>
            <sz val="9"/>
            <color indexed="81"/>
            <rFont val="Tahoma"/>
            <family val="2"/>
          </rPr>
          <t xml:space="preserve">Add'l Optional Description of up to 15 Chararters for Unit of Service.
</t>
        </r>
        <r>
          <rPr>
            <sz val="9"/>
            <color indexed="81"/>
            <rFont val="Tahoma"/>
            <family val="2"/>
          </rPr>
          <t xml:space="preserve">
</t>
        </r>
      </text>
    </comment>
    <comment ref="H354" authorId="0" shapeId="0" xr:uid="{1FD7D4B8-32C5-40F5-9EBB-C5D59EA6870A}">
      <text>
        <r>
          <rPr>
            <b/>
            <sz val="9"/>
            <color indexed="81"/>
            <rFont val="Tahoma"/>
            <family val="2"/>
          </rPr>
          <t xml:space="preserve">Calculated per:
Select from this list </t>
        </r>
        <r>
          <rPr>
            <sz val="9"/>
            <color indexed="81"/>
            <rFont val="Tahoma"/>
            <family val="2"/>
          </rPr>
          <t>the appropriate unit of measure used in determining the unit rate. 
Hour
Day e.g.. Shelter services
Session - e.g.. Group Session
Presentation - e.g. School Presentation.</t>
        </r>
      </text>
    </comment>
    <comment ref="D379" authorId="1" shapeId="0" xr:uid="{3144A16A-E132-4F4B-947C-6792D453AF31}">
      <text>
        <r>
          <rPr>
            <b/>
            <sz val="9"/>
            <color indexed="81"/>
            <rFont val="Tahoma"/>
            <family val="2"/>
          </rPr>
          <t>Direct Contact Time</t>
        </r>
        <r>
          <rPr>
            <sz val="9"/>
            <color indexed="81"/>
            <rFont val="Tahoma"/>
            <family val="2"/>
          </rPr>
          <t xml:space="preserve"> is the estimated time working directly with the child.  It should </t>
        </r>
        <r>
          <rPr>
            <b/>
            <sz val="9"/>
            <color indexed="81"/>
            <rFont val="Tahoma"/>
            <family val="2"/>
          </rPr>
          <t>not</t>
        </r>
        <r>
          <rPr>
            <sz val="9"/>
            <color indexed="81"/>
            <rFont val="Tahoma"/>
            <family val="2"/>
          </rPr>
          <t xml:space="preserve"> include drive time, preparation time or post write-up time.    
</t>
        </r>
      </text>
    </comment>
    <comment ref="B384" authorId="0" shapeId="0" xr:uid="{FE1C790E-CC5F-4DE2-BD99-7827E723948B}">
      <text>
        <r>
          <rPr>
            <b/>
            <sz val="9"/>
            <color indexed="81"/>
            <rFont val="Tahoma"/>
            <family val="2"/>
          </rPr>
          <t xml:space="preserve">Audited Unit of Service Cost:
</t>
        </r>
        <r>
          <rPr>
            <sz val="9"/>
            <color indexed="81"/>
            <rFont val="Tahoma"/>
            <family val="2"/>
          </rPr>
          <t xml:space="preserve">If your Unit of Service cost has been audited, please provide in the respective year.  Audited Unit of Service Cost are </t>
        </r>
        <r>
          <rPr>
            <b/>
            <sz val="9"/>
            <color indexed="81"/>
            <rFont val="Tahoma"/>
            <family val="2"/>
          </rPr>
          <t>optional</t>
        </r>
        <r>
          <rPr>
            <sz val="9"/>
            <color indexed="81"/>
            <rFont val="Tahoma"/>
            <family val="2"/>
          </rPr>
          <t xml:space="preserve"> in the initial application but </t>
        </r>
        <r>
          <rPr>
            <u/>
            <sz val="9"/>
            <color indexed="81"/>
            <rFont val="Tahoma"/>
            <family val="2"/>
          </rPr>
          <t>will be required</t>
        </r>
        <r>
          <rPr>
            <sz val="9"/>
            <color indexed="81"/>
            <rFont val="Tahoma"/>
            <family val="2"/>
          </rPr>
          <t xml:space="preserve"> in following application years.  
</t>
        </r>
      </text>
    </comment>
  </commentList>
</comments>
</file>

<file path=xl/sharedStrings.xml><?xml version="1.0" encoding="utf-8"?>
<sst xmlns="http://schemas.openxmlformats.org/spreadsheetml/2006/main" count="2110" uniqueCount="687">
  <si>
    <t>Agency Wide Financials</t>
  </si>
  <si>
    <t xml:space="preserve">Agency: </t>
  </si>
  <si>
    <t>Cash  &amp; Equivalents</t>
  </si>
  <si>
    <t>Accounts Receivables</t>
  </si>
  <si>
    <t>Fixed Assets ( Net of Depr)</t>
  </si>
  <si>
    <t>Investments and Securities</t>
  </si>
  <si>
    <t>FEIN #</t>
  </si>
  <si>
    <t>Other Assets</t>
  </si>
  <si>
    <t>Permanently Restricted Assets</t>
  </si>
  <si>
    <t>Balance Sheet:</t>
  </si>
  <si>
    <t>Total Debt</t>
  </si>
  <si>
    <t>Long term Debt</t>
  </si>
  <si>
    <t>Total Revenue</t>
  </si>
  <si>
    <t>Program Service Fees</t>
  </si>
  <si>
    <t>Interest &amp; Dividends</t>
  </si>
  <si>
    <t>Other</t>
  </si>
  <si>
    <t>Revenue by Source:</t>
  </si>
  <si>
    <t>Total Program Expenses</t>
  </si>
  <si>
    <t>Total Development Expenses</t>
  </si>
  <si>
    <t>Agency Wide</t>
  </si>
  <si>
    <t>Expenses:</t>
  </si>
  <si>
    <t xml:space="preserve">LFI </t>
  </si>
  <si>
    <t>SI</t>
  </si>
  <si>
    <t>DR</t>
  </si>
  <si>
    <t>Debt Ratio</t>
  </si>
  <si>
    <t>Average Monthly Revenue</t>
  </si>
  <si>
    <t>Average Monthly Expenses</t>
  </si>
  <si>
    <t>AMR</t>
  </si>
  <si>
    <t>AME</t>
  </si>
  <si>
    <t>Total Assets</t>
  </si>
  <si>
    <t xml:space="preserve">Total Net Assets </t>
  </si>
  <si>
    <t>MC</t>
  </si>
  <si>
    <t>Months of Cash</t>
  </si>
  <si>
    <t>Liquid Funds Indicator Ratio</t>
  </si>
  <si>
    <t>Savings Indicator Ratio (Cash Flow)</t>
  </si>
  <si>
    <t>% Total</t>
  </si>
  <si>
    <t>Net Operating Surplus / (GAP)</t>
  </si>
  <si>
    <t>Statement of Revenue &amp; Expenses</t>
  </si>
  <si>
    <t>Net Funding Surplus (GAP)</t>
  </si>
  <si>
    <t>Net Source (Use) of Cash</t>
  </si>
  <si>
    <t>Completed by:</t>
  </si>
  <si>
    <t>Date:</t>
  </si>
  <si>
    <t>Title:</t>
  </si>
  <si>
    <t>Federal Funds</t>
  </si>
  <si>
    <t>State Funds</t>
  </si>
  <si>
    <t>Other County Funds</t>
  </si>
  <si>
    <t>Foundation</t>
  </si>
  <si>
    <t xml:space="preserve">% Total </t>
  </si>
  <si>
    <t>Total Direct Program Expenses</t>
  </si>
  <si>
    <t xml:space="preserve">Total Expenses </t>
  </si>
  <si>
    <t>Total Cost per Individual Served</t>
  </si>
  <si>
    <t xml:space="preserve">Audited unit of service cost </t>
  </si>
  <si>
    <t>Total</t>
  </si>
  <si>
    <t>Service Category</t>
  </si>
  <si>
    <t>United Way</t>
  </si>
  <si>
    <t>Other Funds</t>
  </si>
  <si>
    <t>Other Funds for Project</t>
  </si>
  <si>
    <t>Total Funds for Project</t>
  </si>
  <si>
    <t>% Total Expenses for this Unit of Service</t>
  </si>
  <si>
    <t>Total Direct Project Expenses</t>
  </si>
  <si>
    <t>Service Area</t>
  </si>
  <si>
    <t>Months</t>
  </si>
  <si>
    <t>Budgeted Project Revenue by Source:</t>
  </si>
  <si>
    <t>Cash Flow:</t>
  </si>
  <si>
    <t>Total Funds</t>
  </si>
  <si>
    <t xml:space="preserve">Months of budgeted service    </t>
  </si>
  <si>
    <t xml:space="preserve">Summary of all Units of Service </t>
  </si>
  <si>
    <t xml:space="preserve">Unit of Service = </t>
  </si>
  <si>
    <t xml:space="preserve">Calculated per  </t>
  </si>
  <si>
    <t>% Total this Unit of Service to Total Project</t>
  </si>
  <si>
    <t>Estimated # of Individuals Served</t>
  </si>
  <si>
    <t>Audited unit of service cost</t>
  </si>
  <si>
    <t>Total Direct Expenses</t>
  </si>
  <si>
    <t>Operating Months in request or Fiscal year</t>
  </si>
  <si>
    <t>% of Related Revenue</t>
  </si>
  <si>
    <t>RS</t>
  </si>
  <si>
    <t>Revenue Source  Ratio</t>
  </si>
  <si>
    <t>Comp by:</t>
  </si>
  <si>
    <t>Direct Budgeted Project Expenses:</t>
  </si>
  <si>
    <t>Indirect (Administrative) Expenses</t>
  </si>
  <si>
    <t>Corporate &amp; Individual Donations</t>
  </si>
  <si>
    <t>Special Events</t>
  </si>
  <si>
    <t>Gain / Loss on Investments</t>
  </si>
  <si>
    <t>In-Kind Donations</t>
  </si>
  <si>
    <t>Hour</t>
  </si>
  <si>
    <t>Day</t>
  </si>
  <si>
    <t>Year Ending 2008</t>
  </si>
  <si>
    <t>Request Year=</t>
  </si>
  <si>
    <t>NO</t>
  </si>
  <si>
    <t>Score</t>
  </si>
  <si>
    <t>IV.</t>
  </si>
  <si>
    <t>FINANCIAL PERFORMANCE (25%)</t>
  </si>
  <si>
    <t>Internal Control Score</t>
  </si>
  <si>
    <t xml:space="preserve">Possible </t>
  </si>
  <si>
    <t>Subtotal</t>
  </si>
  <si>
    <t>Financial Stability</t>
  </si>
  <si>
    <t>Financial Program Alignment</t>
  </si>
  <si>
    <t xml:space="preserve">Total overall score </t>
  </si>
  <si>
    <t>Original Request</t>
  </si>
  <si>
    <t>Total Administrative Expenses</t>
  </si>
  <si>
    <t>Project Name:</t>
  </si>
  <si>
    <t>Unit of Service</t>
  </si>
  <si>
    <t>Unit Cost</t>
  </si>
  <si>
    <t xml:space="preserve">Long Funder Name = </t>
  </si>
  <si>
    <t>Case Management</t>
  </si>
  <si>
    <t>ServiceUnit</t>
  </si>
  <si>
    <t>UM</t>
  </si>
  <si>
    <t>Workbook Control Tab.</t>
  </si>
  <si>
    <t>Scoring</t>
  </si>
  <si>
    <t xml:space="preserve"> </t>
  </si>
  <si>
    <t>Revenue Table</t>
  </si>
  <si>
    <t>Expense Table</t>
  </si>
  <si>
    <t>Short Funder Name =</t>
  </si>
  <si>
    <t>Funder Contact</t>
  </si>
  <si>
    <t>Funder Web Site</t>
  </si>
  <si>
    <t>Funder Contact Email</t>
  </si>
  <si>
    <t>Funder Contact Phone</t>
  </si>
  <si>
    <t>Agency Requested</t>
  </si>
  <si>
    <t>Notes</t>
  </si>
  <si>
    <t>Lock=1</t>
  </si>
  <si>
    <t xml:space="preserve">CPA Firm </t>
  </si>
  <si>
    <t>P10</t>
  </si>
  <si>
    <t>Clinical Staff Fringe Benefits</t>
  </si>
  <si>
    <t>Consumable Supplies</t>
  </si>
  <si>
    <t>Printing</t>
  </si>
  <si>
    <t>Non-consumable Supplies</t>
  </si>
  <si>
    <t>Mileage</t>
  </si>
  <si>
    <t>Presentation</t>
  </si>
  <si>
    <t>LOCK1</t>
  </si>
  <si>
    <t>LOCK2</t>
  </si>
  <si>
    <t>LOCK3</t>
  </si>
  <si>
    <t>LOCK4</t>
  </si>
  <si>
    <t>LOCK5</t>
  </si>
  <si>
    <t>LOCK6</t>
  </si>
  <si>
    <t>LOCK7</t>
  </si>
  <si>
    <t>LOCK8</t>
  </si>
  <si>
    <t>LOCK9</t>
  </si>
  <si>
    <t>LOCK10</t>
  </si>
  <si>
    <t>LOCK11</t>
  </si>
  <si>
    <t>LOCK12</t>
  </si>
  <si>
    <t>LOCK13</t>
  </si>
  <si>
    <t>LOCK14</t>
  </si>
  <si>
    <t>LOCK15</t>
  </si>
  <si>
    <t>Drug Screening</t>
  </si>
  <si>
    <t>Audited Unit Cost</t>
  </si>
  <si>
    <t>P9</t>
  </si>
  <si>
    <t>P8</t>
  </si>
  <si>
    <t>P7</t>
  </si>
  <si>
    <t>P6</t>
  </si>
  <si>
    <t>P5</t>
  </si>
  <si>
    <t>P4</t>
  </si>
  <si>
    <t>P3</t>
  </si>
  <si>
    <t>P2</t>
  </si>
  <si>
    <t>P1</t>
  </si>
  <si>
    <t>Prior Rate</t>
  </si>
  <si>
    <t>2 IC issues - Seg of duties, Cash handling and reconciliations</t>
  </si>
  <si>
    <t xml:space="preserve">Internal Controls
One material and some Minor internal control issues were reported by the auditor.  They recommend reviewing and adjusting segregation of duties between Executive Director and balance of staff.
Summary
The agencies low cash position and months of cash are somewhat offset by the number of government and private funding streams.  Risk is reduced in a POS model but recommend the agencies financial position be monitored quarterly. 
</t>
  </si>
  <si>
    <t>QB</t>
  </si>
  <si>
    <t xml:space="preserve">Summary
The agencies low cash position and months of cash are somewhat offset by the number of government and private funding streams.  Risk is reduced in a POS model but recommend the agencies financial position be monitored quarterly
</t>
  </si>
  <si>
    <t>2 and 3 audit IC control points</t>
  </si>
  <si>
    <t>Seg of duties IC</t>
  </si>
  <si>
    <t>Prior Year Contracted Unit of Service Rate</t>
  </si>
  <si>
    <t>Add'l Desc</t>
  </si>
  <si>
    <t xml:space="preserve">Calc Per </t>
  </si>
  <si>
    <t>Qty</t>
  </si>
  <si>
    <t>Clients</t>
  </si>
  <si>
    <t>Crisis Intervention</t>
  </si>
  <si>
    <t>Unit Key</t>
  </si>
  <si>
    <t>U1</t>
  </si>
  <si>
    <t>U2</t>
  </si>
  <si>
    <t>U3</t>
  </si>
  <si>
    <t>U4</t>
  </si>
  <si>
    <t>U5</t>
  </si>
  <si>
    <t>U6</t>
  </si>
  <si>
    <t>U7</t>
  </si>
  <si>
    <t>U8</t>
  </si>
  <si>
    <t>U9</t>
  </si>
  <si>
    <t>U10</t>
  </si>
  <si>
    <t># of Units of Direct Contact Time</t>
  </si>
  <si>
    <t>Entity Name</t>
  </si>
  <si>
    <t>Assessment Name</t>
  </si>
  <si>
    <t>Assessment Date</t>
  </si>
  <si>
    <t>*Project Name*:</t>
  </si>
  <si>
    <t>Contract</t>
  </si>
  <si>
    <t>Purchase Order</t>
  </si>
  <si>
    <t>Secondary Purchase Order</t>
  </si>
  <si>
    <t>Total Project Budget</t>
  </si>
  <si>
    <t>U1: Type</t>
  </si>
  <si>
    <t>U1: Unit of Measure</t>
  </si>
  <si>
    <t>U1: # of clients</t>
  </si>
  <si>
    <t>U1: Quantity</t>
  </si>
  <si>
    <t>U1: Unit Cost</t>
  </si>
  <si>
    <t>U1: Total</t>
  </si>
  <si>
    <t>U2: Type</t>
  </si>
  <si>
    <t>U2: Unit of Measure</t>
  </si>
  <si>
    <t>U2: # of clients</t>
  </si>
  <si>
    <t>U2: Quantity</t>
  </si>
  <si>
    <t>U2: Unit Cost</t>
  </si>
  <si>
    <t>U2: Total</t>
  </si>
  <si>
    <t>U3: Type</t>
  </si>
  <si>
    <t>U3: Unit of Measure</t>
  </si>
  <si>
    <t>U3: # of clients</t>
  </si>
  <si>
    <t>U3: Quantity</t>
  </si>
  <si>
    <t>U3: Unit Cost</t>
  </si>
  <si>
    <t>U3: Total</t>
  </si>
  <si>
    <t>U4: Type</t>
  </si>
  <si>
    <t>U4: Unit of Measure</t>
  </si>
  <si>
    <t>U4: # of clients</t>
  </si>
  <si>
    <t>U4: Quantity</t>
  </si>
  <si>
    <t>U4: Unit Cost</t>
  </si>
  <si>
    <t>U4: Total</t>
  </si>
  <si>
    <t>U5: Type</t>
  </si>
  <si>
    <t>U5: Unit of Measure</t>
  </si>
  <si>
    <t>U5: # of clients</t>
  </si>
  <si>
    <t>U5: Quantity</t>
  </si>
  <si>
    <t>U5: Unit Cost</t>
  </si>
  <si>
    <t>U5: Total</t>
  </si>
  <si>
    <t>U6: Type</t>
  </si>
  <si>
    <t>U6: Unit of Measure</t>
  </si>
  <si>
    <t>U6: # of clients</t>
  </si>
  <si>
    <t>U6: Quantity</t>
  </si>
  <si>
    <t>U6: Unit Cost</t>
  </si>
  <si>
    <t>U6: Total</t>
  </si>
  <si>
    <t>U7: Type</t>
  </si>
  <si>
    <t>U7: Unit of Measure</t>
  </si>
  <si>
    <t>U7: # of clients</t>
  </si>
  <si>
    <t>U7: Quantity</t>
  </si>
  <si>
    <t>U7: Unit Cost</t>
  </si>
  <si>
    <t>U7: Total</t>
  </si>
  <si>
    <t>U8: Type</t>
  </si>
  <si>
    <t>U8: Unit of Measure</t>
  </si>
  <si>
    <t>U8: # of clients</t>
  </si>
  <si>
    <t>U8: Quantity</t>
  </si>
  <si>
    <t>U8: Unit Cost</t>
  </si>
  <si>
    <t>U8: Total</t>
  </si>
  <si>
    <t>U9: Type</t>
  </si>
  <si>
    <t>U9: Unit of Measure</t>
  </si>
  <si>
    <t>U9: # of clients</t>
  </si>
  <si>
    <t>U9: Quantity</t>
  </si>
  <si>
    <t>U9: Unit Cost</t>
  </si>
  <si>
    <t>U9: Total</t>
  </si>
  <si>
    <t>U10: Type</t>
  </si>
  <si>
    <t>U10: Unit of Measure</t>
  </si>
  <si>
    <t>U10: # of clients</t>
  </si>
  <si>
    <t>U10: Quantity</t>
  </si>
  <si>
    <t>U10: Unit Cost</t>
  </si>
  <si>
    <t>U10: Total</t>
  </si>
  <si>
    <t>13a-Project Requested Units of Service</t>
  </si>
  <si>
    <t>Temporary Shelter Services</t>
  </si>
  <si>
    <t>Transitional Living Services</t>
  </si>
  <si>
    <t>Services to Unwed and Teenage Parents</t>
  </si>
  <si>
    <t>Respite Care Services</t>
  </si>
  <si>
    <t>Crisis Intervention Services</t>
  </si>
  <si>
    <t>School-Based Prevention Services</t>
  </si>
  <si>
    <t>Home and Community-Based Intervention Services</t>
  </si>
  <si>
    <t>Individual, Group, and Family Counseling Services</t>
  </si>
  <si>
    <t>Outpatient Substance Abuse Treatment</t>
  </si>
  <si>
    <t>Outpatient Psychiatric Services</t>
  </si>
  <si>
    <t>13b-Project Recommended Units of Service</t>
  </si>
  <si>
    <t>Project Key</t>
  </si>
  <si>
    <t>Project Key:</t>
  </si>
  <si>
    <t>U1: Description</t>
  </si>
  <si>
    <t>U1: Audit Cost</t>
  </si>
  <si>
    <t>U10: Description</t>
  </si>
  <si>
    <t>U9: Description</t>
  </si>
  <si>
    <t>U8: Description</t>
  </si>
  <si>
    <t>U7: Description</t>
  </si>
  <si>
    <t>U6: Description</t>
  </si>
  <si>
    <t>U5: Description</t>
  </si>
  <si>
    <t>U4: Description</t>
  </si>
  <si>
    <t>U3: Description</t>
  </si>
  <si>
    <t>U2: Description</t>
  </si>
  <si>
    <t>U10: Audit Cost</t>
  </si>
  <si>
    <t>U9: Audit Cost</t>
  </si>
  <si>
    <t>U8: Audit Cost</t>
  </si>
  <si>
    <t>U7: Audit Cost</t>
  </si>
  <si>
    <t>U6: Audit Cost</t>
  </si>
  <si>
    <t>U5: Audit Cost</t>
  </si>
  <si>
    <t>U4: Audit Cost</t>
  </si>
  <si>
    <t>U3: Audit Cost</t>
  </si>
  <si>
    <t>U2: Audit Cost</t>
  </si>
  <si>
    <t>13c-Project Approved Units of Service</t>
  </si>
  <si>
    <t>Fiscal Year:</t>
  </si>
  <si>
    <t>FEIN #:</t>
  </si>
  <si>
    <t>Fiscal Year End</t>
  </si>
  <si>
    <t>CPA Firm:</t>
  </si>
  <si>
    <t>Completed By:</t>
  </si>
  <si>
    <t>CSF Funds:</t>
  </si>
  <si>
    <t>Federal Funds:</t>
  </si>
  <si>
    <t>State Funds:</t>
  </si>
  <si>
    <t>Other County Funds:</t>
  </si>
  <si>
    <t>Program Service Fees:</t>
  </si>
  <si>
    <t>United Way:</t>
  </si>
  <si>
    <t>Foundation:</t>
  </si>
  <si>
    <t>Corporate &amp; Individual Donations:</t>
  </si>
  <si>
    <t>In-Kind Donations:</t>
  </si>
  <si>
    <t>Special Events:</t>
  </si>
  <si>
    <t>Interest &amp; Dividends:</t>
  </si>
  <si>
    <t>Gain / Loss on Investments:</t>
  </si>
  <si>
    <t>Other 1:</t>
  </si>
  <si>
    <t>Other 1 Description:</t>
  </si>
  <si>
    <t>Other 2:</t>
  </si>
  <si>
    <t>Other 2 Description:</t>
  </si>
  <si>
    <t>*Total Revenue:*</t>
  </si>
  <si>
    <t>*Original Request:*</t>
  </si>
  <si>
    <t>Total Program Expenses:</t>
  </si>
  <si>
    <t>Total Administrative Expenses:</t>
  </si>
  <si>
    <t>Total Development Expenses:</t>
  </si>
  <si>
    <t>*Total Expenses:*</t>
  </si>
  <si>
    <t>CSF % Total Agency Revenue Budget:</t>
  </si>
  <si>
    <t>Cash Flow From Operations-Source(Use):</t>
  </si>
  <si>
    <t>Cash Flow From Investing-Source(Use):</t>
  </si>
  <si>
    <t>Cash Flow From Financing - Source(Use):</t>
  </si>
  <si>
    <t>*Net Source (Use) of Cash:*</t>
  </si>
  <si>
    <t>*Net Funding Surplus (GAP):*</t>
  </si>
  <si>
    <t>Cash &amp; Equivalents:</t>
  </si>
  <si>
    <t>Investments and Securities:</t>
  </si>
  <si>
    <t>Accounts Receivables:</t>
  </si>
  <si>
    <t>Fixed Assets ( Net of Depr):</t>
  </si>
  <si>
    <t>Other Assets:</t>
  </si>
  <si>
    <t>*Total Assets:*</t>
  </si>
  <si>
    <t>Permanently Restricted Assets:</t>
  </si>
  <si>
    <t>Long term Debt:</t>
  </si>
  <si>
    <t>Current Debt:</t>
  </si>
  <si>
    <t>Total Debt:</t>
  </si>
  <si>
    <t>Total Net Assets:</t>
  </si>
  <si>
    <t>Net Operating Surplus/(GAP):</t>
  </si>
  <si>
    <t>Average Monthly Revenue:</t>
  </si>
  <si>
    <t>Average Monthly Expenses:</t>
  </si>
  <si>
    <t>Liquid Funds Indicator Ratio:</t>
  </si>
  <si>
    <t>Months of Cash:</t>
  </si>
  <si>
    <t>Savings Indicator Ratio (Cash Flow):</t>
  </si>
  <si>
    <t>Debt Ratio:</t>
  </si>
  <si>
    <t>1. Comments</t>
  </si>
  <si>
    <t>2. Comments</t>
  </si>
  <si>
    <t>3. Comments</t>
  </si>
  <si>
    <t>4. Comments</t>
  </si>
  <si>
    <t>5. Comments</t>
  </si>
  <si>
    <t>6. Comments</t>
  </si>
  <si>
    <t>7. Comments</t>
  </si>
  <si>
    <t>8. Comments</t>
  </si>
  <si>
    <t>9. Comments</t>
  </si>
  <si>
    <t>10. Comments</t>
  </si>
  <si>
    <t>11. Comments</t>
  </si>
  <si>
    <t>12. Comments</t>
  </si>
  <si>
    <t>13. Comments</t>
  </si>
  <si>
    <t>*Raw Score*</t>
  </si>
  <si>
    <t>March</t>
  </si>
  <si>
    <t>April</t>
  </si>
  <si>
    <t>May</t>
  </si>
  <si>
    <t>June</t>
  </si>
  <si>
    <t>July</t>
  </si>
  <si>
    <t>August</t>
  </si>
  <si>
    <t>20a-Agency-Wide Financials-Actual</t>
  </si>
  <si>
    <t>20b-Agency-Wide Financials-Budget</t>
  </si>
  <si>
    <t>Fiscal Year End Month</t>
  </si>
  <si>
    <t>January</t>
  </si>
  <si>
    <t>February</t>
  </si>
  <si>
    <t>September</t>
  </si>
  <si>
    <t>October</t>
  </si>
  <si>
    <t>November</t>
  </si>
  <si>
    <t>December</t>
  </si>
  <si>
    <t>Fiscal Year End MO:</t>
  </si>
  <si>
    <t>Enter Month</t>
  </si>
  <si>
    <t>Financial Capability</t>
  </si>
  <si>
    <r>
      <t>Financial Capacity</t>
    </r>
    <r>
      <rPr>
        <b/>
        <sz val="10"/>
        <color indexed="8"/>
        <rFont val="Arial"/>
        <family val="2"/>
      </rPr>
      <t/>
    </r>
  </si>
  <si>
    <t xml:space="preserve">Agency Budgeting </t>
  </si>
  <si>
    <t>Corrective Action Taken</t>
  </si>
  <si>
    <t>Financial System</t>
  </si>
  <si>
    <t>Savings Indicator Ratio</t>
  </si>
  <si>
    <t>Months of Cash Ratio</t>
  </si>
  <si>
    <t>Revenue Source Ratio</t>
  </si>
  <si>
    <t>Administrative Expense Ratio</t>
  </si>
  <si>
    <t>Project Unit Revenue and Costs</t>
  </si>
  <si>
    <t>The Project Narrative Linkage to Budget</t>
  </si>
  <si>
    <t>Cash Flow From Operations-Source (Use)</t>
  </si>
  <si>
    <t>Cash Flow From Investing-Source (Use)</t>
  </si>
  <si>
    <t>Cash Flow From Financing-Source (Use)</t>
  </si>
  <si>
    <t xml:space="preserve">Revenue Source Ratio: </t>
  </si>
  <si>
    <t>FinancialCapability</t>
  </si>
  <si>
    <t>FinancialCapacity</t>
  </si>
  <si>
    <t>BudetandForecasting</t>
  </si>
  <si>
    <t>CorrectiveAction</t>
  </si>
  <si>
    <t>FinancialSystem</t>
  </si>
  <si>
    <t>SavingsIndicatorRatio</t>
  </si>
  <si>
    <t>DebtRatio</t>
  </si>
  <si>
    <t>MonthsOfCash</t>
  </si>
  <si>
    <t>LiquidFundsIndicator</t>
  </si>
  <si>
    <t>RevenueSource</t>
  </si>
  <si>
    <t>AdministrativeExpense</t>
  </si>
  <si>
    <t>12 The agencys project unit revenue</t>
  </si>
  <si>
    <t>ProjectNarrative</t>
  </si>
  <si>
    <t>*Weighted Score:*</t>
  </si>
  <si>
    <t xml:space="preserve">Salary Analysis </t>
  </si>
  <si>
    <t>Name</t>
  </si>
  <si>
    <t>Position / Title</t>
  </si>
  <si>
    <t>Degree</t>
  </si>
  <si>
    <t>Certifications</t>
  </si>
  <si>
    <t>Salary</t>
  </si>
  <si>
    <t>Full / Part Time</t>
  </si>
  <si>
    <t>Annual Hours</t>
  </si>
  <si>
    <t>Benefits</t>
  </si>
  <si>
    <t>Unit of Service - U1</t>
  </si>
  <si>
    <t>Unit of Service - U2</t>
  </si>
  <si>
    <t>Efficiency Std %</t>
  </si>
  <si>
    <t>Unit of Service - U3</t>
  </si>
  <si>
    <t>Unit of Service - U4</t>
  </si>
  <si>
    <t>Unit of Service - U5</t>
  </si>
  <si>
    <t>Unit of Service - U6</t>
  </si>
  <si>
    <t>Unit of Service - U7</t>
  </si>
  <si>
    <t>Unit of Service - U8</t>
  </si>
  <si>
    <t>Unit of Service - U9</t>
  </si>
  <si>
    <t>Unit of Service - U10</t>
  </si>
  <si>
    <t>Project Number</t>
  </si>
  <si>
    <t>Unit Number</t>
  </si>
  <si>
    <t>YES/NO</t>
  </si>
  <si>
    <t>YES</t>
  </si>
  <si>
    <t>FULL/PART</t>
  </si>
  <si>
    <t>FULL</t>
  </si>
  <si>
    <t>PART</t>
  </si>
  <si>
    <t>Clinician / Supervisor</t>
  </si>
  <si>
    <t>Clinician</t>
  </si>
  <si>
    <t>Supervisor</t>
  </si>
  <si>
    <t>MS</t>
  </si>
  <si>
    <t>Clinical Staff 1</t>
  </si>
  <si>
    <t xml:space="preserve">Example </t>
  </si>
  <si>
    <t>LCSW</t>
  </si>
  <si>
    <t>Billable Hours</t>
  </si>
  <si>
    <t>CSFProjTotal</t>
  </si>
  <si>
    <t>SPDSHTTotal</t>
  </si>
  <si>
    <t>*F-1: The agency's project unit revenue and costs are appropriately detailed, prepared consistently, and have variation explained.*</t>
  </si>
  <si>
    <t>F-1 Comments:</t>
  </si>
  <si>
    <t>*F-2: The Project Narrative for the Project Budget aligns with the information provided in the project budget.*</t>
  </si>
  <si>
    <t>F-2 Comments:</t>
  </si>
  <si>
    <t>*FINANCIAL PERFORMANCE RAW SCORE*</t>
  </si>
  <si>
    <t>*FINANCIAL PERFORMANCE WEIGHTED SCORE*</t>
  </si>
  <si>
    <t>Notes:</t>
  </si>
  <si>
    <t>Administration</t>
  </si>
  <si>
    <t>none</t>
  </si>
  <si>
    <t>test</t>
  </si>
  <si>
    <t>test1</t>
  </si>
  <si>
    <t>none1</t>
  </si>
  <si>
    <t>Calc Hrs</t>
  </si>
  <si>
    <t>Calc Eff</t>
  </si>
  <si>
    <t>Care Coordination</t>
  </si>
  <si>
    <t>Class/Workshop</t>
  </si>
  <si>
    <t>Counseling-Family</t>
  </si>
  <si>
    <t>Counseling-Group</t>
  </si>
  <si>
    <t>Counseling-Individual</t>
  </si>
  <si>
    <t>Counseling-Medicaid</t>
  </si>
  <si>
    <t>Family Assistance</t>
  </si>
  <si>
    <t>Home Based Service</t>
  </si>
  <si>
    <t>Hotline Call</t>
  </si>
  <si>
    <t>Initial Assessments</t>
  </si>
  <si>
    <t>Maintenance</t>
  </si>
  <si>
    <t>Meds and Labs</t>
  </si>
  <si>
    <t>Mentoring</t>
  </si>
  <si>
    <t>Parent Partner Services</t>
  </si>
  <si>
    <t>Parent Partner Services-Medicaid</t>
  </si>
  <si>
    <t>Prevention Presentation</t>
  </si>
  <si>
    <t>Psych Services</t>
  </si>
  <si>
    <t>Psych Services-Follow up Medicaid</t>
  </si>
  <si>
    <t>Psych Services-Initial Medicaid</t>
  </si>
  <si>
    <t>Respite</t>
  </si>
  <si>
    <t>Room and Board/Shelter</t>
  </si>
  <si>
    <t>School Based Services</t>
  </si>
  <si>
    <t>School Based Services-Medicaid</t>
  </si>
  <si>
    <t>Substance Abuse Treatment</t>
  </si>
  <si>
    <t>Teen Mother/Infant Services</t>
  </si>
  <si>
    <t>Transitional Living</t>
  </si>
  <si>
    <t>Treatment Review</t>
  </si>
  <si>
    <t>Wraparound</t>
  </si>
  <si>
    <t>P1U8</t>
  </si>
  <si>
    <t>P1U9</t>
  </si>
  <si>
    <t>P1U10</t>
  </si>
  <si>
    <t>Project 1 - Unit 1</t>
  </si>
  <si>
    <t>Project 1 - Unit 2</t>
  </si>
  <si>
    <t>Project 1 - Unit 8</t>
  </si>
  <si>
    <t>Project 1 - Unit 9</t>
  </si>
  <si>
    <t>Project 1 - Unit 10</t>
  </si>
  <si>
    <t>Project 2 - Unit 1</t>
  </si>
  <si>
    <t>Project 2 - Unit 2</t>
  </si>
  <si>
    <t>Project 2 - Unit 3</t>
  </si>
  <si>
    <t>Project 2 - Unit 4</t>
  </si>
  <si>
    <t>Project 2 - Unit 5</t>
  </si>
  <si>
    <t>Project 2 - Unit 6</t>
  </si>
  <si>
    <t>Project 2 - Unit 7</t>
  </si>
  <si>
    <t>Project 2 - Unit 8</t>
  </si>
  <si>
    <t>Project 2 - Unit 9</t>
  </si>
  <si>
    <t>Project 2 - Unit 10</t>
  </si>
  <si>
    <t>Total Clinical Staff ( lines 10 thru 100)</t>
  </si>
  <si>
    <t>Total Supervisor Staff (Line 105 - 130)</t>
  </si>
  <si>
    <t>Direct Clinical Staff Salaries from Salary Analysis</t>
  </si>
  <si>
    <t>Project 3 - Unit 1</t>
  </si>
  <si>
    <t>Project 3 - Unit 2</t>
  </si>
  <si>
    <t>Project 3 - Unit 3</t>
  </si>
  <si>
    <t>Project 3 - Unit 4</t>
  </si>
  <si>
    <t>Project 3 - Unit 5</t>
  </si>
  <si>
    <t>Project 3 - Unit 6</t>
  </si>
  <si>
    <t>Project 3 - Unit 7</t>
  </si>
  <si>
    <t>Project 3 - Unit 8</t>
  </si>
  <si>
    <t>Project 3 - Unit 9</t>
  </si>
  <si>
    <t>Project 3 - Unit 10</t>
  </si>
  <si>
    <t>Project 4 - Unit 1</t>
  </si>
  <si>
    <t>Project 4 - Unit 2</t>
  </si>
  <si>
    <t>Project 4 - Unit 3</t>
  </si>
  <si>
    <t>Project 4 - Unit 4</t>
  </si>
  <si>
    <t>Project 4 - Unit 5</t>
  </si>
  <si>
    <t>Project 4 - Unit 6</t>
  </si>
  <si>
    <t>Project 4 - Unit 7</t>
  </si>
  <si>
    <t>Project 4 - Unit 8</t>
  </si>
  <si>
    <t>Project 4 - Unit 9</t>
  </si>
  <si>
    <t>Project 4 - Unit 10</t>
  </si>
  <si>
    <t>Project 5 - Unit 1</t>
  </si>
  <si>
    <t>Project 5 - Unit 2</t>
  </si>
  <si>
    <t>Project 5 - Unit 3</t>
  </si>
  <si>
    <t>Project 5 - Unit 4</t>
  </si>
  <si>
    <t>Project 5 - Unit 5</t>
  </si>
  <si>
    <t>Project 5 - Unit 6</t>
  </si>
  <si>
    <t>Project 5 - Unit 7</t>
  </si>
  <si>
    <t>Project 5 - Unit 8</t>
  </si>
  <si>
    <t>Project 5 - Unit 9</t>
  </si>
  <si>
    <t>Project 5 - Unit 10</t>
  </si>
  <si>
    <t>Project 6 - Unit 1</t>
  </si>
  <si>
    <t>Project 6 - Unit 2</t>
  </si>
  <si>
    <t>Project 6 - Unit 3</t>
  </si>
  <si>
    <t>Project 6 - Unit 4</t>
  </si>
  <si>
    <t>Project 6 - Unit 5</t>
  </si>
  <si>
    <t>Project 6 - Unit 6</t>
  </si>
  <si>
    <t>Project 6 - Unit 7</t>
  </si>
  <si>
    <t>Project 6 - Unit 8</t>
  </si>
  <si>
    <t>Project 6 - Unit 9</t>
  </si>
  <si>
    <t>Project 6 - Unit 10</t>
  </si>
  <si>
    <t>Project 7 - Unit 1</t>
  </si>
  <si>
    <t>Project 7 - Unit 2</t>
  </si>
  <si>
    <t>Project 7 - Unit 3</t>
  </si>
  <si>
    <t>Project 7 - Unit 4</t>
  </si>
  <si>
    <t>Project 7 - Unit 5</t>
  </si>
  <si>
    <t>Project 7 - Unit 6</t>
  </si>
  <si>
    <t>Project 7 - Unit 7</t>
  </si>
  <si>
    <t>Project 7 - Unit 8</t>
  </si>
  <si>
    <t>Project 7 - Unit 9</t>
  </si>
  <si>
    <t>Project 7 - Unit 10</t>
  </si>
  <si>
    <t>Project 8 - Unit 1</t>
  </si>
  <si>
    <t>Project 8 - Unit 2</t>
  </si>
  <si>
    <t>Project 8 - Unit 3</t>
  </si>
  <si>
    <t>Project 8 - Unit 4</t>
  </si>
  <si>
    <t>Project 8 - Unit 5</t>
  </si>
  <si>
    <t>Project 8 - Unit 6</t>
  </si>
  <si>
    <t>Project 8 - Unit 7</t>
  </si>
  <si>
    <t>Project 8 - Unit 8</t>
  </si>
  <si>
    <t>Project 8 - Unit 9</t>
  </si>
  <si>
    <t>Project 8 - Unit 10</t>
  </si>
  <si>
    <t>Project 9 - Unit 1</t>
  </si>
  <si>
    <t>Project 9 - Unit 2</t>
  </si>
  <si>
    <t>Project 9 - Unit 3</t>
  </si>
  <si>
    <t>Project 9 - Unit 4</t>
  </si>
  <si>
    <t>Project 9 - Unit 5</t>
  </si>
  <si>
    <t>Project 9 - Unit 6</t>
  </si>
  <si>
    <t>Project 9 - Unit 7</t>
  </si>
  <si>
    <t>Project 9 - Unit 8</t>
  </si>
  <si>
    <t>Project 9 - Unit 9</t>
  </si>
  <si>
    <t>Project 9 - Unit 10</t>
  </si>
  <si>
    <t>Project 10 - Unit 1</t>
  </si>
  <si>
    <t>Project 10 - Unit 2</t>
  </si>
  <si>
    <t>Project 10 - Unit 3</t>
  </si>
  <si>
    <t>Project 10 - Unit 4</t>
  </si>
  <si>
    <t>Project 10 - Unit 5</t>
  </si>
  <si>
    <t>Project 10 - Unit 6</t>
  </si>
  <si>
    <t>Project 10 - Unit 7</t>
  </si>
  <si>
    <t>Project 10 - Unit 8</t>
  </si>
  <si>
    <t>Project 10 - Unit 9</t>
  </si>
  <si>
    <t>Project 10 - Unit 10</t>
  </si>
  <si>
    <t>P2U1</t>
  </si>
  <si>
    <t>P2U2</t>
  </si>
  <si>
    <t>P2U3</t>
  </si>
  <si>
    <t>P2U4</t>
  </si>
  <si>
    <t>P2U5</t>
  </si>
  <si>
    <t>P2U6</t>
  </si>
  <si>
    <t>P2U7</t>
  </si>
  <si>
    <t>P2U8</t>
  </si>
  <si>
    <t>P2U9</t>
  </si>
  <si>
    <t>P3U1</t>
  </si>
  <si>
    <t>P3U2</t>
  </si>
  <si>
    <t>P3U3</t>
  </si>
  <si>
    <t>P3U4</t>
  </si>
  <si>
    <t>P3U5</t>
  </si>
  <si>
    <t>P3U6</t>
  </si>
  <si>
    <t>P3U7</t>
  </si>
  <si>
    <t>P3U8</t>
  </si>
  <si>
    <t>P3U9</t>
  </si>
  <si>
    <t>P4U1</t>
  </si>
  <si>
    <t>P4U2</t>
  </si>
  <si>
    <t>P4U3</t>
  </si>
  <si>
    <t>P4U4</t>
  </si>
  <si>
    <t>P4U5</t>
  </si>
  <si>
    <t>P4U6</t>
  </si>
  <si>
    <t>P4U7</t>
  </si>
  <si>
    <t>P4U8</t>
  </si>
  <si>
    <t>P4U9</t>
  </si>
  <si>
    <t>P5U1</t>
  </si>
  <si>
    <t>P5U2</t>
  </si>
  <si>
    <t>P5U3</t>
  </si>
  <si>
    <t>P5U4</t>
  </si>
  <si>
    <t>P5U5</t>
  </si>
  <si>
    <t>P5U6</t>
  </si>
  <si>
    <t>P5U7</t>
  </si>
  <si>
    <t>P5U8</t>
  </si>
  <si>
    <t>P5U9</t>
  </si>
  <si>
    <t>P6U1</t>
  </si>
  <si>
    <t>P6U2</t>
  </si>
  <si>
    <t>P6U3</t>
  </si>
  <si>
    <t>P6U4</t>
  </si>
  <si>
    <t>P6U5</t>
  </si>
  <si>
    <t>P6U6</t>
  </si>
  <si>
    <t>P6U7</t>
  </si>
  <si>
    <t>P6U8</t>
  </si>
  <si>
    <t>P6U9</t>
  </si>
  <si>
    <t>P7U1</t>
  </si>
  <si>
    <t>P7U2</t>
  </si>
  <si>
    <t>P7U3</t>
  </si>
  <si>
    <t>P7U4</t>
  </si>
  <si>
    <t>P7U5</t>
  </si>
  <si>
    <t>P7U6</t>
  </si>
  <si>
    <t>P7U7</t>
  </si>
  <si>
    <t>P7U8</t>
  </si>
  <si>
    <t>P7U9</t>
  </si>
  <si>
    <t>P8U1</t>
  </si>
  <si>
    <t>P8U2</t>
  </si>
  <si>
    <t>P8U3</t>
  </si>
  <si>
    <t>P8U4</t>
  </si>
  <si>
    <t>P8U5</t>
  </si>
  <si>
    <t>P8U6</t>
  </si>
  <si>
    <t>P8U7</t>
  </si>
  <si>
    <t>P8U8</t>
  </si>
  <si>
    <t>P8U9</t>
  </si>
  <si>
    <t>P9U1</t>
  </si>
  <si>
    <t>P9U2</t>
  </si>
  <si>
    <t>P9U3</t>
  </si>
  <si>
    <t>P9U4</t>
  </si>
  <si>
    <t>P9U5</t>
  </si>
  <si>
    <t>P9U6</t>
  </si>
  <si>
    <t>P9U7</t>
  </si>
  <si>
    <t>P9U8</t>
  </si>
  <si>
    <t>P9U9</t>
  </si>
  <si>
    <t>P10U1</t>
  </si>
  <si>
    <t>P10U2</t>
  </si>
  <si>
    <t>P10U3</t>
  </si>
  <si>
    <t>P10U4</t>
  </si>
  <si>
    <t>P10U5</t>
  </si>
  <si>
    <t>P10U6</t>
  </si>
  <si>
    <t>P10U7</t>
  </si>
  <si>
    <t>P10U8</t>
  </si>
  <si>
    <t>P10U9</t>
  </si>
  <si>
    <t>P2U10</t>
  </si>
  <si>
    <t>P3U10</t>
  </si>
  <si>
    <t>P4U10</t>
  </si>
  <si>
    <t>P5U10</t>
  </si>
  <si>
    <t>P6U10</t>
  </si>
  <si>
    <t>P7U10</t>
  </si>
  <si>
    <t>P8U10</t>
  </si>
  <si>
    <t>P9U10</t>
  </si>
  <si>
    <t>P10U10</t>
  </si>
  <si>
    <t>Immediate Sup Salaries from Salary Analysis</t>
  </si>
  <si>
    <t>LCRB</t>
  </si>
  <si>
    <t>Utilities for Direct Client Service Areas</t>
  </si>
  <si>
    <t>Telephone /Cell Phone/Internet</t>
  </si>
  <si>
    <t>Lincoln County Resource Board</t>
  </si>
  <si>
    <t>636 528-2490</t>
  </si>
  <si>
    <t>www.lincolncountykids.org</t>
  </si>
  <si>
    <t>director@lincolncountykids.org</t>
  </si>
  <si>
    <t>LCRB Funds</t>
  </si>
  <si>
    <t>Rent for Direct Client Service Areas</t>
  </si>
  <si>
    <t>Cheri Winchester</t>
  </si>
  <si>
    <t>2015 Project Budget</t>
  </si>
  <si>
    <t>.</t>
  </si>
  <si>
    <t>Mft fees, records, rental, etc.</t>
  </si>
  <si>
    <t>Current Debt</t>
  </si>
  <si>
    <t>Applicant Subsidized</t>
  </si>
  <si>
    <t>SB Therapy</t>
  </si>
  <si>
    <t>Program Revenue/Applicant</t>
  </si>
  <si>
    <t>Service</t>
  </si>
  <si>
    <t>Year Ending 2024</t>
  </si>
  <si>
    <t>2025-26 Project Budget</t>
  </si>
  <si>
    <t>Year Ending 2025</t>
  </si>
  <si>
    <t>2026 Total Agency Bud</t>
  </si>
  <si>
    <t>2026-27 Project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</si>
</sst>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
    <numFmt numFmtId="168" formatCode="_(&quot;$&quot;#,##0.00_);_(&quot;$&quot;\(#,##0.00\);_(\ &quot;&quot;??_);_(@_)"/>
    <numFmt numFmtId="169" formatCode="_(&quot;$&quot;#,##0_);_(&quot;$&quot;\(#,##0\);_(\ &quot;&quot;??_);_(@_)"/>
    <numFmt numFmtId="170" formatCode="_(* #,##0.0_);_(* \(#,##0.0\);_(* &quot;-&quot;??_);_(@_)"/>
    <numFmt numFmtId="171" formatCode="_(* #,##0_);_(* \(#,##0\);_(* &quot;&quot;??_);_(@_)"/>
    <numFmt numFmtId="172" formatCode="_([$$-409]* #,##0.00_);_([$$-409]* \(#,##0.00\);_([$$-409]* &quot;-&quot;??_);_(@_)"/>
  </numFmts>
  <fonts count="46">
    <font>
      <sz val="11"/>
      <color theme="1"/>
      <name val="Calibri"/>
      <family val="2"/>
      <scheme val="minor"/>
    </font>
    <font>
      <sz val="11"/>
      <color indexed="8"/>
      <name val="Calibri"/>
      <family val="2"/>
    </font>
    <font>
      <sz val="11"/>
      <color indexed="8"/>
      <name val="Calibri"/>
      <family val="2"/>
    </font>
    <font>
      <sz val="9"/>
      <color indexed="81"/>
      <name val="Tahoma"/>
      <family val="2"/>
    </font>
    <font>
      <b/>
      <sz val="9"/>
      <color indexed="81"/>
      <name val="Tahoma"/>
      <family val="2"/>
    </font>
    <font>
      <u/>
      <sz val="9"/>
      <color indexed="81"/>
      <name val="Tahoma"/>
      <family val="2"/>
    </font>
    <font>
      <sz val="11"/>
      <color indexed="10"/>
      <name val="Calibri"/>
      <family val="2"/>
    </font>
    <font>
      <b/>
      <sz val="12"/>
      <color indexed="8"/>
      <name val="Calibri"/>
      <family val="2"/>
    </font>
    <font>
      <sz val="10"/>
      <color indexed="8"/>
      <name val="Arial"/>
      <family val="2"/>
    </font>
    <font>
      <b/>
      <u/>
      <sz val="12"/>
      <color indexed="8"/>
      <name val="Arial"/>
      <family val="2"/>
    </font>
    <font>
      <sz val="11"/>
      <color indexed="8"/>
      <name val="Arial"/>
      <family val="2"/>
    </font>
    <font>
      <sz val="18"/>
      <color indexed="8"/>
      <name val="Calibri"/>
      <family val="2"/>
    </font>
    <font>
      <sz val="8"/>
      <name val="Calibri"/>
      <family val="2"/>
    </font>
    <font>
      <b/>
      <u/>
      <sz val="9"/>
      <color indexed="81"/>
      <name val="Tahoma"/>
      <family val="2"/>
    </font>
    <font>
      <b/>
      <sz val="10"/>
      <color indexed="8"/>
      <name val="Arial"/>
      <family val="2"/>
    </font>
    <font>
      <b/>
      <sz val="11"/>
      <color indexed="8"/>
      <name val="Arial"/>
      <family val="2"/>
    </font>
    <font>
      <b/>
      <sz val="14"/>
      <name val="Arial"/>
      <family val="2"/>
    </font>
    <font>
      <sz val="11"/>
      <name val="Arial"/>
      <family val="2"/>
    </font>
    <font>
      <b/>
      <sz val="11"/>
      <name val="Arial"/>
      <family val="2"/>
    </font>
    <font>
      <sz val="10"/>
      <name val="Arial"/>
      <family val="2"/>
    </font>
    <font>
      <b/>
      <sz val="10"/>
      <name val="Arial"/>
      <family val="2"/>
    </font>
    <font>
      <b/>
      <sz val="12"/>
      <name val="Arial"/>
      <family val="2"/>
    </font>
    <font>
      <sz val="11"/>
      <color indexed="8"/>
      <name val="Calibri"/>
      <family val="2"/>
    </font>
    <font>
      <sz val="10"/>
      <color indexed="8"/>
      <name val="Arial"/>
      <family val="2"/>
    </font>
    <font>
      <b/>
      <sz val="10"/>
      <color indexed="8"/>
      <name val="Arial"/>
      <family val="2"/>
    </font>
    <font>
      <sz val="11"/>
      <name val="Calibri"/>
      <family val="2"/>
    </font>
    <font>
      <sz val="11"/>
      <color indexed="8"/>
      <name val="Arial"/>
      <family val="2"/>
    </font>
    <font>
      <b/>
      <sz val="14"/>
      <color indexed="8"/>
      <name val="Arial"/>
      <family val="2"/>
    </font>
    <font>
      <b/>
      <sz val="11"/>
      <color indexed="8"/>
      <name val="Calibri"/>
      <family val="2"/>
    </font>
    <font>
      <sz val="10"/>
      <color indexed="63"/>
      <name val="Arial Unicode MS"/>
      <family val="2"/>
    </font>
    <font>
      <sz val="11"/>
      <color indexed="9"/>
      <name val="Arial"/>
      <family val="2"/>
    </font>
    <font>
      <sz val="9"/>
      <color indexed="8"/>
      <name val="Arial"/>
      <family val="2"/>
    </font>
    <font>
      <b/>
      <sz val="11"/>
      <color indexed="9"/>
      <name val="Arial"/>
      <family val="2"/>
    </font>
    <font>
      <b/>
      <sz val="12"/>
      <color indexed="8"/>
      <name val="Arial"/>
      <family val="2"/>
    </font>
    <font>
      <b/>
      <sz val="11"/>
      <color indexed="8"/>
      <name val="Arial"/>
      <family val="2"/>
    </font>
    <font>
      <sz val="11"/>
      <color indexed="10"/>
      <name val="Arial"/>
      <family val="2"/>
    </font>
    <font>
      <u/>
      <sz val="11"/>
      <color theme="10"/>
      <name val="Calibri"/>
      <family val="2"/>
      <scheme val="minor"/>
    </font>
    <font>
      <sz val="8"/>
      <color theme="1"/>
      <name val="Verdana"/>
      <family val="2"/>
    </font>
    <font>
      <b/>
      <sz val="11"/>
      <color theme="1"/>
      <name val="Calibri"/>
      <family val="2"/>
      <scheme val="minor"/>
    </font>
    <font>
      <sz val="11"/>
      <color rgb="FFFF0000"/>
      <name val="Calibri"/>
      <family val="2"/>
      <scheme val="minor"/>
    </font>
    <font>
      <b/>
      <sz val="11"/>
      <color rgb="FFFF0000"/>
      <name val="Calibri"/>
      <family val="2"/>
      <scheme val="minor"/>
    </font>
    <font>
      <sz val="11"/>
      <color theme="5" tint="-0.499984740745262"/>
      <name val="Calibri"/>
      <family val="2"/>
      <scheme val="minor"/>
    </font>
    <font>
      <b/>
      <sz val="14"/>
      <color rgb="FFC00000"/>
      <name val="Arial"/>
      <family val="2"/>
    </font>
    <font>
      <b/>
      <sz val="11"/>
      <color rgb="FFC00000"/>
      <name val="Calibri"/>
      <family val="2"/>
      <scheme val="minor"/>
    </font>
    <font>
      <sz val="8"/>
      <name val="Calibri"/>
      <family val="2"/>
      <scheme val="minor"/>
    </font>
    <font>
      <sz val="10"/>
      <name val="Calibri"/>
      <family val="2"/>
      <scheme val="minor"/>
    </font>
  </fonts>
  <fills count="11">
    <fill>
      <patternFill patternType="none"/>
    </fill>
    <fill>
      <patternFill patternType="gray125"/>
    </fill>
    <fill>
      <patternFill patternType="solid">
        <fgColor indexed="31"/>
        <bgColor indexed="64"/>
      </patternFill>
    </fill>
    <fill>
      <patternFill patternType="solid">
        <fgColor indexed="9"/>
        <bgColor indexed="64"/>
      </patternFill>
    </fill>
    <fill>
      <patternFill patternType="solid">
        <fgColor indexed="8"/>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D2C8DE"/>
        <bgColor indexed="64"/>
      </patternFill>
    </fill>
  </fills>
  <borders count="6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s>
  <cellStyleXfs count="11">
    <xf numFmtId="0" fontId="0" fillId="0" borderId="0"/>
    <xf numFmtId="43" fontId="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0" fontId="36" fillId="0" borderId="0" applyNumberForma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cellStyleXfs>
  <cellXfs count="470">
    <xf numFmtId="0" fontId="0" fillId="0" borderId="0" xfId="0"/>
    <xf numFmtId="0" fontId="8" fillId="0" borderId="0" xfId="0" applyFont="1"/>
    <xf numFmtId="0" fontId="9" fillId="0" borderId="0" xfId="0" applyFont="1"/>
    <xf numFmtId="0" fontId="10" fillId="0" borderId="0" xfId="0" applyFont="1"/>
    <xf numFmtId="0" fontId="10" fillId="0" borderId="0" xfId="0" applyFont="1" applyAlignment="1">
      <alignment horizontal="left" indent="8"/>
    </xf>
    <xf numFmtId="0" fontId="11" fillId="0" borderId="0" xfId="0" applyFont="1"/>
    <xf numFmtId="0" fontId="7" fillId="0" borderId="0" xfId="0" applyFont="1"/>
    <xf numFmtId="0" fontId="25" fillId="0" borderId="0" xfId="0" applyFont="1"/>
    <xf numFmtId="0" fontId="25" fillId="0" borderId="0" xfId="0" applyFont="1" applyAlignment="1">
      <alignment wrapText="1"/>
    </xf>
    <xf numFmtId="0" fontId="16" fillId="0" borderId="0" xfId="0" applyFont="1"/>
    <xf numFmtId="0" fontId="17" fillId="0" borderId="0" xfId="0" applyFont="1"/>
    <xf numFmtId="0" fontId="26" fillId="0" borderId="0" xfId="0" applyFont="1"/>
    <xf numFmtId="0" fontId="18" fillId="0" borderId="0" xfId="0" applyFont="1"/>
    <xf numFmtId="0" fontId="18" fillId="0" borderId="0" xfId="0" applyFont="1" applyAlignment="1">
      <alignment horizontal="center"/>
    </xf>
    <xf numFmtId="0" fontId="17" fillId="0" borderId="0" xfId="0" applyFont="1" applyAlignment="1">
      <alignment horizontal="center"/>
    </xf>
    <xf numFmtId="0" fontId="17" fillId="0" borderId="1" xfId="0" applyFont="1" applyBorder="1"/>
    <xf numFmtId="0" fontId="17" fillId="0" borderId="2" xfId="0" applyFont="1" applyBorder="1"/>
    <xf numFmtId="0" fontId="17" fillId="0" borderId="3" xfId="0" applyFont="1" applyBorder="1"/>
    <xf numFmtId="0" fontId="18" fillId="0" borderId="4" xfId="0" applyFont="1" applyBorder="1"/>
    <xf numFmtId="0" fontId="17" fillId="0" borderId="5" xfId="0" applyFont="1" applyBorder="1"/>
    <xf numFmtId="0" fontId="17" fillId="0" borderId="4" xfId="0" applyFont="1" applyBorder="1"/>
    <xf numFmtId="0" fontId="17" fillId="2" borderId="6" xfId="0" applyFont="1" applyFill="1" applyBorder="1" applyProtection="1">
      <protection locked="0"/>
    </xf>
    <xf numFmtId="0" fontId="15" fillId="0" borderId="4" xfId="0" applyFont="1" applyBorder="1"/>
    <xf numFmtId="0" fontId="15" fillId="0" borderId="0" xfId="0" applyFont="1"/>
    <xf numFmtId="0" fontId="18" fillId="0" borderId="5" xfId="0" applyFont="1" applyBorder="1"/>
    <xf numFmtId="0" fontId="27" fillId="0" borderId="0" xfId="0" applyFont="1"/>
    <xf numFmtId="0" fontId="18" fillId="0" borderId="0" xfId="0" applyFont="1" applyAlignment="1">
      <alignment horizontal="left"/>
    </xf>
    <xf numFmtId="0" fontId="17" fillId="0" borderId="0" xfId="0" applyFont="1" applyAlignment="1">
      <alignment horizontal="right"/>
    </xf>
    <xf numFmtId="165" fontId="17" fillId="2" borderId="8" xfId="1" applyNumberFormat="1" applyFont="1" applyFill="1" applyBorder="1" applyAlignment="1" applyProtection="1">
      <protection locked="0"/>
    </xf>
    <xf numFmtId="165" fontId="17" fillId="0" borderId="8" xfId="1" applyNumberFormat="1" applyFont="1" applyFill="1" applyBorder="1" applyAlignment="1" applyProtection="1"/>
    <xf numFmtId="0" fontId="18" fillId="0" borderId="0" xfId="0" applyFont="1" applyAlignment="1">
      <alignment wrapText="1"/>
    </xf>
    <xf numFmtId="0" fontId="17" fillId="0" borderId="0" xfId="0" applyFont="1" applyAlignment="1">
      <alignment wrapText="1"/>
    </xf>
    <xf numFmtId="0" fontId="23" fillId="0" borderId="0" xfId="0" applyFont="1"/>
    <xf numFmtId="0" fontId="19" fillId="0" borderId="0" xfId="0" applyFont="1"/>
    <xf numFmtId="0" fontId="19" fillId="0" borderId="0" xfId="0" applyFont="1" applyAlignment="1">
      <alignment horizontal="left" indent="4"/>
    </xf>
    <xf numFmtId="0" fontId="19" fillId="0" borderId="5" xfId="0" applyFont="1" applyBorder="1"/>
    <xf numFmtId="164" fontId="19" fillId="0" borderId="0" xfId="0" applyNumberFormat="1" applyFont="1"/>
    <xf numFmtId="164" fontId="19" fillId="2" borderId="4" xfId="4" applyNumberFormat="1" applyFont="1" applyFill="1" applyBorder="1" applyProtection="1">
      <protection locked="0"/>
    </xf>
    <xf numFmtId="165" fontId="19" fillId="0" borderId="0" xfId="1" applyNumberFormat="1" applyFont="1" applyFill="1" applyBorder="1" applyProtection="1"/>
    <xf numFmtId="164" fontId="19" fillId="0" borderId="0" xfId="4" applyNumberFormat="1" applyFont="1" applyFill="1" applyBorder="1" applyProtection="1"/>
    <xf numFmtId="166" fontId="19" fillId="0" borderId="5" xfId="8" applyNumberFormat="1" applyFont="1" applyBorder="1" applyAlignment="1" applyProtection="1">
      <alignment horizontal="right"/>
    </xf>
    <xf numFmtId="0" fontId="23" fillId="0" borderId="5" xfId="0" applyFont="1" applyBorder="1"/>
    <xf numFmtId="165" fontId="19" fillId="0" borderId="4" xfId="1" applyNumberFormat="1" applyFont="1" applyFill="1" applyBorder="1" applyProtection="1"/>
    <xf numFmtId="164" fontId="19" fillId="2" borderId="0" xfId="4" applyNumberFormat="1" applyFont="1" applyFill="1" applyBorder="1" applyProtection="1">
      <protection locked="0"/>
    </xf>
    <xf numFmtId="165" fontId="19" fillId="2" borderId="0" xfId="1" applyNumberFormat="1" applyFont="1" applyFill="1" applyBorder="1" applyProtection="1">
      <protection locked="0"/>
    </xf>
    <xf numFmtId="9" fontId="19" fillId="0" borderId="0" xfId="8" applyFont="1" applyFill="1" applyBorder="1" applyProtection="1"/>
    <xf numFmtId="0" fontId="19" fillId="2" borderId="6" xfId="0" applyFont="1" applyFill="1" applyBorder="1" applyProtection="1">
      <protection locked="0"/>
    </xf>
    <xf numFmtId="0" fontId="19" fillId="0" borderId="9" xfId="0" applyFont="1" applyBorder="1"/>
    <xf numFmtId="165" fontId="19" fillId="0" borderId="10" xfId="1" applyNumberFormat="1" applyFont="1" applyFill="1" applyBorder="1" applyProtection="1"/>
    <xf numFmtId="165" fontId="19" fillId="2" borderId="9" xfId="1" applyNumberFormat="1" applyFont="1" applyFill="1" applyBorder="1" applyProtection="1">
      <protection locked="0"/>
    </xf>
    <xf numFmtId="164" fontId="19" fillId="0" borderId="4" xfId="4" applyNumberFormat="1" applyFont="1" applyFill="1" applyBorder="1" applyProtection="1"/>
    <xf numFmtId="164" fontId="19" fillId="0" borderId="4" xfId="4" applyNumberFormat="1" applyFont="1" applyBorder="1" applyProtection="1"/>
    <xf numFmtId="9" fontId="19" fillId="0" borderId="11" xfId="8" applyFont="1" applyBorder="1" applyProtection="1"/>
    <xf numFmtId="164" fontId="19" fillId="0" borderId="0" xfId="4" applyNumberFormat="1" applyFont="1" applyBorder="1" applyProtection="1"/>
    <xf numFmtId="164" fontId="19" fillId="0" borderId="11" xfId="4" applyNumberFormat="1" applyFont="1" applyBorder="1" applyProtection="1"/>
    <xf numFmtId="166" fontId="19" fillId="0" borderId="12" xfId="8" applyNumberFormat="1" applyFont="1" applyBorder="1" applyAlignment="1" applyProtection="1">
      <alignment horizontal="right"/>
    </xf>
    <xf numFmtId="0" fontId="19" fillId="0" borderId="8" xfId="0" applyFont="1" applyBorder="1"/>
    <xf numFmtId="0" fontId="19" fillId="0" borderId="13" xfId="0" applyFont="1" applyBorder="1"/>
    <xf numFmtId="10" fontId="19" fillId="0" borderId="7" xfId="8" applyNumberFormat="1" applyFont="1" applyBorder="1" applyProtection="1"/>
    <xf numFmtId="10" fontId="19" fillId="0" borderId="8" xfId="8" applyNumberFormat="1" applyFont="1" applyBorder="1" applyProtection="1"/>
    <xf numFmtId="165" fontId="19" fillId="0" borderId="9" xfId="1" applyNumberFormat="1" applyFont="1" applyFill="1" applyBorder="1" applyProtection="1"/>
    <xf numFmtId="164" fontId="19" fillId="0" borderId="11" xfId="4" applyNumberFormat="1" applyFont="1" applyFill="1" applyBorder="1" applyProtection="1"/>
    <xf numFmtId="9" fontId="23" fillId="0" borderId="0" xfId="8" applyFont="1" applyFill="1" applyBorder="1" applyProtection="1"/>
    <xf numFmtId="9" fontId="23" fillId="0" borderId="0" xfId="8" applyFont="1" applyBorder="1" applyProtection="1"/>
    <xf numFmtId="9" fontId="19" fillId="0" borderId="0" xfId="8" applyFont="1" applyBorder="1" applyProtection="1"/>
    <xf numFmtId="44" fontId="19" fillId="0" borderId="11" xfId="0" applyNumberFormat="1" applyFont="1" applyBorder="1"/>
    <xf numFmtId="164" fontId="19" fillId="0" borderId="11" xfId="0" applyNumberFormat="1" applyFont="1" applyBorder="1"/>
    <xf numFmtId="165" fontId="23" fillId="0" borderId="0" xfId="1" applyNumberFormat="1" applyFont="1" applyFill="1" applyBorder="1" applyProtection="1"/>
    <xf numFmtId="165" fontId="23" fillId="2" borderId="0" xfId="1" applyNumberFormat="1" applyFont="1" applyFill="1" applyBorder="1" applyProtection="1">
      <protection locked="0"/>
    </xf>
    <xf numFmtId="44" fontId="23" fillId="0" borderId="0" xfId="4" applyFont="1" applyFill="1" applyBorder="1" applyAlignment="1" applyProtection="1">
      <alignment horizontal="center"/>
    </xf>
    <xf numFmtId="0" fontId="24" fillId="0" borderId="0" xfId="0" applyFont="1" applyAlignment="1">
      <alignment horizontal="center"/>
    </xf>
    <xf numFmtId="0" fontId="23" fillId="0" borderId="0" xfId="0" applyFont="1" applyAlignment="1">
      <alignment horizontal="center"/>
    </xf>
    <xf numFmtId="165" fontId="19" fillId="0" borderId="0" xfId="1" quotePrefix="1" applyNumberFormat="1" applyFont="1" applyFill="1" applyBorder="1" applyProtection="1"/>
    <xf numFmtId="0" fontId="19" fillId="0" borderId="4" xfId="0" applyFont="1" applyBorder="1"/>
    <xf numFmtId="0" fontId="20" fillId="0" borderId="4" xfId="0" applyFont="1" applyBorder="1"/>
    <xf numFmtId="0" fontId="23" fillId="0" borderId="4" xfId="0" applyFont="1" applyBorder="1"/>
    <xf numFmtId="0" fontId="24" fillId="0" borderId="4" xfId="0" applyFont="1" applyBorder="1"/>
    <xf numFmtId="0" fontId="24" fillId="0" borderId="8" xfId="0" applyFont="1" applyBorder="1" applyAlignment="1">
      <alignment horizontal="left"/>
    </xf>
    <xf numFmtId="44" fontId="19" fillId="2" borderId="8" xfId="4" applyFont="1" applyFill="1" applyBorder="1" applyProtection="1">
      <protection locked="0"/>
    </xf>
    <xf numFmtId="165" fontId="19" fillId="0" borderId="8" xfId="1" applyNumberFormat="1" applyFont="1" applyFill="1" applyBorder="1" applyProtection="1"/>
    <xf numFmtId="0" fontId="23" fillId="0" borderId="8" xfId="0" applyFont="1" applyBorder="1"/>
    <xf numFmtId="0" fontId="23" fillId="0" borderId="13" xfId="0" applyFont="1" applyBorder="1"/>
    <xf numFmtId="0" fontId="19" fillId="0" borderId="14" xfId="0" applyFont="1" applyBorder="1"/>
    <xf numFmtId="0" fontId="19" fillId="0" borderId="15" xfId="0" applyFont="1" applyBorder="1"/>
    <xf numFmtId="0" fontId="19" fillId="0" borderId="1" xfId="0" applyFont="1" applyBorder="1" applyAlignment="1">
      <alignment wrapText="1"/>
    </xf>
    <xf numFmtId="0" fontId="19" fillId="0" borderId="2" xfId="0" applyFont="1" applyBorder="1" applyAlignment="1">
      <alignment wrapText="1"/>
    </xf>
    <xf numFmtId="0" fontId="19" fillId="0" borderId="3" xfId="0" applyFont="1" applyBorder="1" applyAlignment="1">
      <alignment wrapText="1"/>
    </xf>
    <xf numFmtId="0" fontId="20" fillId="0" borderId="1" xfId="0" applyFont="1" applyBorder="1" applyAlignment="1">
      <alignment horizontal="center" wrapText="1"/>
    </xf>
    <xf numFmtId="0" fontId="20" fillId="0" borderId="2" xfId="0" applyFont="1" applyBorder="1" applyAlignment="1">
      <alignment horizontal="center" wrapText="1"/>
    </xf>
    <xf numFmtId="0" fontId="20" fillId="0" borderId="3" xfId="0" applyFont="1" applyBorder="1" applyAlignment="1">
      <alignment horizontal="center" wrapText="1"/>
    </xf>
    <xf numFmtId="0" fontId="19" fillId="0" borderId="7" xfId="0" applyFont="1" applyBorder="1"/>
    <xf numFmtId="10" fontId="19" fillId="0" borderId="0" xfId="8" applyNumberFormat="1" applyFont="1" applyBorder="1" applyProtection="1"/>
    <xf numFmtId="0" fontId="24" fillId="0" borderId="14" xfId="0" applyFont="1" applyBorder="1"/>
    <xf numFmtId="10" fontId="19" fillId="0" borderId="15" xfId="8" applyNumberFormat="1" applyFont="1" applyBorder="1" applyProtection="1"/>
    <xf numFmtId="0" fontId="19" fillId="0" borderId="16" xfId="0" applyFont="1" applyBorder="1"/>
    <xf numFmtId="0" fontId="20" fillId="0" borderId="0" xfId="0" applyFont="1" applyAlignment="1">
      <alignment horizontal="center" wrapText="1"/>
    </xf>
    <xf numFmtId="0" fontId="19" fillId="0" borderId="5" xfId="0" applyFont="1" applyBorder="1" applyAlignment="1">
      <alignment wrapText="1"/>
    </xf>
    <xf numFmtId="164" fontId="19" fillId="0" borderId="17" xfId="0" applyNumberFormat="1" applyFont="1" applyBorder="1"/>
    <xf numFmtId="44" fontId="19" fillId="0" borderId="17" xfId="0" applyNumberFormat="1" applyFont="1" applyBorder="1"/>
    <xf numFmtId="0" fontId="19" fillId="0" borderId="17" xfId="0" applyFont="1" applyBorder="1"/>
    <xf numFmtId="0" fontId="24" fillId="0" borderId="7" xfId="0" applyFont="1" applyBorder="1"/>
    <xf numFmtId="0" fontId="23" fillId="0" borderId="3" xfId="0" applyFont="1" applyBorder="1"/>
    <xf numFmtId="0" fontId="19" fillId="2" borderId="2" xfId="0" applyFont="1" applyFill="1" applyBorder="1" applyProtection="1">
      <protection locked="0"/>
    </xf>
    <xf numFmtId="10" fontId="19" fillId="2" borderId="2" xfId="8" applyNumberFormat="1" applyFont="1" applyFill="1" applyBorder="1" applyProtection="1">
      <protection locked="0"/>
    </xf>
    <xf numFmtId="0" fontId="19" fillId="0" borderId="3" xfId="0" applyFont="1" applyBorder="1"/>
    <xf numFmtId="0" fontId="20" fillId="2" borderId="18" xfId="0" applyFont="1" applyFill="1" applyBorder="1" applyAlignment="1">
      <alignment horizontal="center" wrapText="1"/>
    </xf>
    <xf numFmtId="0" fontId="20" fillId="2" borderId="19" xfId="0" applyFont="1" applyFill="1" applyBorder="1" applyAlignment="1">
      <alignment horizontal="center" wrapText="1"/>
    </xf>
    <xf numFmtId="0" fontId="24" fillId="2" borderId="19" xfId="0" applyFont="1" applyFill="1" applyBorder="1" applyAlignment="1">
      <alignment horizontal="center" wrapText="1"/>
    </xf>
    <xf numFmtId="0" fontId="20" fillId="2" borderId="20" xfId="0" applyFont="1" applyFill="1" applyBorder="1" applyAlignment="1">
      <alignment horizontal="center" wrapText="1"/>
    </xf>
    <xf numFmtId="167" fontId="23" fillId="0" borderId="21" xfId="0" applyNumberFormat="1" applyFont="1" applyBorder="1" applyAlignment="1">
      <alignment horizontal="right"/>
    </xf>
    <xf numFmtId="0" fontId="19" fillId="0" borderId="22" xfId="0" applyFont="1" applyBorder="1"/>
    <xf numFmtId="0" fontId="19" fillId="0" borderId="23" xfId="0" applyFont="1" applyBorder="1" applyAlignment="1">
      <alignment horizontal="center"/>
    </xf>
    <xf numFmtId="0" fontId="23" fillId="0" borderId="23" xfId="0" applyFont="1" applyBorder="1"/>
    <xf numFmtId="0" fontId="24" fillId="0" borderId="23" xfId="0" applyFont="1" applyBorder="1"/>
    <xf numFmtId="167" fontId="19" fillId="0" borderId="21" xfId="0" applyNumberFormat="1" applyFont="1" applyBorder="1" applyAlignment="1">
      <alignment horizontal="left"/>
    </xf>
    <xf numFmtId="0" fontId="17" fillId="2" borderId="0" xfId="0" applyFont="1" applyFill="1" applyProtection="1">
      <protection locked="0"/>
    </xf>
    <xf numFmtId="44" fontId="19" fillId="0" borderId="0" xfId="4" applyFont="1" applyFill="1" applyBorder="1" applyAlignment="1" applyProtection="1">
      <alignment horizontal="right" indent="1"/>
    </xf>
    <xf numFmtId="0" fontId="19" fillId="0" borderId="24" xfId="0" applyFont="1" applyBorder="1"/>
    <xf numFmtId="168" fontId="23" fillId="0" borderId="23" xfId="0" applyNumberFormat="1" applyFont="1" applyBorder="1" applyAlignment="1">
      <alignment horizontal="right"/>
    </xf>
    <xf numFmtId="0" fontId="19" fillId="2" borderId="0" xfId="0" applyFont="1" applyFill="1" applyProtection="1">
      <protection locked="0"/>
    </xf>
    <xf numFmtId="0" fontId="0" fillId="0" borderId="27" xfId="0" applyBorder="1"/>
    <xf numFmtId="0" fontId="29" fillId="0" borderId="0" xfId="0" applyFont="1"/>
    <xf numFmtId="0" fontId="18" fillId="2" borderId="9" xfId="0" applyFont="1" applyFill="1" applyBorder="1" applyProtection="1">
      <protection locked="0"/>
    </xf>
    <xf numFmtId="0" fontId="0" fillId="0" borderId="0" xfId="0" applyAlignment="1">
      <alignment wrapText="1"/>
    </xf>
    <xf numFmtId="0" fontId="19" fillId="0" borderId="2" xfId="0" applyFont="1" applyBorder="1"/>
    <xf numFmtId="0" fontId="24" fillId="2" borderId="29" xfId="0" applyFont="1" applyFill="1" applyBorder="1" applyAlignment="1">
      <alignment wrapText="1"/>
    </xf>
    <xf numFmtId="0" fontId="20" fillId="2" borderId="30" xfId="0" applyFont="1" applyFill="1" applyBorder="1" applyAlignment="1">
      <alignment horizontal="center" wrapText="1"/>
    </xf>
    <xf numFmtId="0" fontId="19" fillId="0" borderId="31" xfId="0" applyFont="1" applyBorder="1"/>
    <xf numFmtId="0" fontId="19" fillId="0" borderId="29" xfId="0" applyFont="1" applyBorder="1"/>
    <xf numFmtId="0" fontId="19" fillId="0" borderId="32" xfId="0" applyFont="1" applyBorder="1"/>
    <xf numFmtId="0" fontId="19" fillId="0" borderId="0" xfId="0" applyFont="1" applyProtection="1">
      <protection locked="0"/>
    </xf>
    <xf numFmtId="0" fontId="17" fillId="0" borderId="5" xfId="0" applyFont="1" applyBorder="1" applyAlignment="1">
      <alignment horizontal="left"/>
    </xf>
    <xf numFmtId="0" fontId="30" fillId="0" borderId="0" xfId="0" applyFont="1" applyProtection="1">
      <protection hidden="1"/>
    </xf>
    <xf numFmtId="0" fontId="19" fillId="0" borderId="33" xfId="0" applyFont="1" applyBorder="1"/>
    <xf numFmtId="0" fontId="19" fillId="0" borderId="34" xfId="0" applyFont="1" applyBorder="1"/>
    <xf numFmtId="0" fontId="19" fillId="0" borderId="35" xfId="0" applyFont="1" applyBorder="1"/>
    <xf numFmtId="0" fontId="31" fillId="3" borderId="14" xfId="0" applyFont="1" applyFill="1" applyBorder="1" applyAlignment="1">
      <alignment horizontal="center" vertical="center"/>
    </xf>
    <xf numFmtId="0" fontId="32" fillId="4" borderId="4" xfId="0" applyFont="1" applyFill="1" applyBorder="1" applyAlignment="1">
      <alignment horizontal="center" vertical="center"/>
    </xf>
    <xf numFmtId="0" fontId="30" fillId="4" borderId="36" xfId="0" applyFont="1" applyFill="1" applyBorder="1"/>
    <xf numFmtId="0" fontId="30" fillId="4" borderId="34" xfId="0" applyFont="1" applyFill="1" applyBorder="1"/>
    <xf numFmtId="0" fontId="30" fillId="4" borderId="0" xfId="0" applyFont="1" applyFill="1" applyAlignment="1">
      <alignment wrapText="1"/>
    </xf>
    <xf numFmtId="0" fontId="33" fillId="0" borderId="0" xfId="0" applyFont="1"/>
    <xf numFmtId="0" fontId="33" fillId="0" borderId="8" xfId="0" applyFont="1" applyBorder="1"/>
    <xf numFmtId="164" fontId="19" fillId="0" borderId="52" xfId="0" applyNumberFormat="1" applyFont="1" applyBorder="1"/>
    <xf numFmtId="0" fontId="24" fillId="2" borderId="30" xfId="0" applyFont="1" applyFill="1" applyBorder="1" applyAlignment="1">
      <alignment horizontal="center" wrapText="1"/>
    </xf>
    <xf numFmtId="167" fontId="23" fillId="0" borderId="24" xfId="0" applyNumberFormat="1" applyFont="1" applyBorder="1" applyAlignment="1">
      <alignment horizontal="right"/>
    </xf>
    <xf numFmtId="0" fontId="23" fillId="0" borderId="22" xfId="0" applyFont="1" applyBorder="1"/>
    <xf numFmtId="0" fontId="18" fillId="2" borderId="11" xfId="0" applyFont="1" applyFill="1" applyBorder="1" applyProtection="1">
      <protection locked="0"/>
    </xf>
    <xf numFmtId="165" fontId="17" fillId="2" borderId="4" xfId="3" applyNumberFormat="1" applyFont="1" applyFill="1" applyBorder="1" applyProtection="1">
      <protection locked="0"/>
    </xf>
    <xf numFmtId="166" fontId="17" fillId="0" borderId="0" xfId="10" applyNumberFormat="1" applyFont="1" applyBorder="1" applyAlignment="1">
      <alignment horizontal="right"/>
    </xf>
    <xf numFmtId="166" fontId="17" fillId="0" borderId="5" xfId="10" applyNumberFormat="1" applyFont="1" applyBorder="1" applyAlignment="1">
      <alignment horizontal="right"/>
    </xf>
    <xf numFmtId="164" fontId="17" fillId="0" borderId="51" xfId="6" applyNumberFormat="1" applyFont="1" applyBorder="1"/>
    <xf numFmtId="166" fontId="17" fillId="0" borderId="11" xfId="10" applyNumberFormat="1" applyFont="1" applyBorder="1" applyAlignment="1">
      <alignment horizontal="right"/>
    </xf>
    <xf numFmtId="166" fontId="17" fillId="0" borderId="12" xfId="10" applyNumberFormat="1" applyFont="1" applyBorder="1" applyAlignment="1">
      <alignment horizontal="right"/>
    </xf>
    <xf numFmtId="164" fontId="17" fillId="0" borderId="52" xfId="0" applyNumberFormat="1" applyFont="1" applyBorder="1"/>
    <xf numFmtId="165" fontId="17" fillId="2" borderId="4" xfId="3" applyNumberFormat="1" applyFont="1" applyFill="1" applyBorder="1" applyAlignment="1" applyProtection="1">
      <protection locked="0"/>
    </xf>
    <xf numFmtId="165" fontId="17" fillId="2" borderId="10" xfId="3" applyNumberFormat="1" applyFont="1" applyFill="1" applyBorder="1" applyAlignment="1" applyProtection="1">
      <protection locked="0"/>
    </xf>
    <xf numFmtId="164" fontId="18" fillId="0" borderId="52" xfId="6" applyNumberFormat="1" applyFont="1" applyBorder="1" applyAlignment="1"/>
    <xf numFmtId="166" fontId="17" fillId="0" borderId="53" xfId="10" applyNumberFormat="1" applyFont="1" applyBorder="1" applyAlignment="1">
      <alignment horizontal="right"/>
    </xf>
    <xf numFmtId="164" fontId="17" fillId="0" borderId="51" xfId="0" applyNumberFormat="1" applyFont="1" applyBorder="1"/>
    <xf numFmtId="0" fontId="34" fillId="2" borderId="16" xfId="0" applyFont="1" applyFill="1" applyBorder="1" applyAlignment="1">
      <alignment horizontal="center" wrapText="1"/>
    </xf>
    <xf numFmtId="16" fontId="18" fillId="2" borderId="0" xfId="0" applyNumberFormat="1" applyFont="1" applyFill="1" applyAlignment="1" applyProtection="1">
      <alignment horizontal="left"/>
      <protection locked="0"/>
    </xf>
    <xf numFmtId="0" fontId="24" fillId="2" borderId="1" xfId="0" applyFont="1" applyFill="1" applyBorder="1" applyAlignment="1">
      <alignment wrapText="1"/>
    </xf>
    <xf numFmtId="0" fontId="24" fillId="2" borderId="14" xfId="0" applyFont="1" applyFill="1" applyBorder="1" applyAlignment="1">
      <alignment horizontal="center" wrapText="1"/>
    </xf>
    <xf numFmtId="0" fontId="0" fillId="0" borderId="54" xfId="0" applyBorder="1"/>
    <xf numFmtId="165" fontId="30" fillId="0" borderId="0" xfId="2" applyNumberFormat="1" applyFont="1" applyBorder="1" applyAlignment="1">
      <alignment horizontal="right"/>
    </xf>
    <xf numFmtId="165" fontId="35" fillId="0" borderId="0" xfId="2" applyNumberFormat="1" applyFont="1" applyBorder="1"/>
    <xf numFmtId="165" fontId="30" fillId="0" borderId="0" xfId="2" applyNumberFormat="1" applyFont="1"/>
    <xf numFmtId="0" fontId="10" fillId="0" borderId="40" xfId="0" applyFont="1" applyBorder="1" applyAlignment="1">
      <alignment vertical="top" wrapText="1"/>
    </xf>
    <xf numFmtId="0" fontId="10" fillId="0" borderId="57" xfId="0" applyFont="1" applyBorder="1" applyAlignment="1">
      <alignment vertical="top" wrapText="1"/>
    </xf>
    <xf numFmtId="0" fontId="18" fillId="0" borderId="7" xfId="0" applyFont="1" applyBorder="1" applyAlignment="1">
      <alignment horizontal="center"/>
    </xf>
    <xf numFmtId="0" fontId="14" fillId="0" borderId="4" xfId="0" applyFont="1" applyBorder="1"/>
    <xf numFmtId="14" fontId="17" fillId="2" borderId="0" xfId="0" applyNumberFormat="1" applyFont="1" applyFill="1" applyProtection="1">
      <protection locked="0"/>
    </xf>
    <xf numFmtId="0" fontId="20" fillId="0" borderId="2" xfId="0" applyFont="1" applyBorder="1"/>
    <xf numFmtId="0" fontId="14" fillId="2" borderId="19" xfId="0" applyFont="1" applyFill="1" applyBorder="1" applyAlignment="1">
      <alignment horizontal="center" wrapText="1"/>
    </xf>
    <xf numFmtId="0" fontId="20" fillId="2" borderId="14" xfId="0" applyFont="1" applyFill="1" applyBorder="1" applyAlignment="1">
      <alignment horizontal="center" wrapText="1"/>
    </xf>
    <xf numFmtId="0" fontId="37" fillId="0" borderId="0" xfId="0" applyFont="1"/>
    <xf numFmtId="14" fontId="0" fillId="0" borderId="0" xfId="0" applyNumberFormat="1"/>
    <xf numFmtId="0" fontId="0" fillId="0" borderId="0" xfId="0" applyAlignment="1">
      <alignment vertical="center"/>
    </xf>
    <xf numFmtId="0" fontId="19" fillId="0" borderId="61" xfId="0" applyFont="1" applyBorder="1"/>
    <xf numFmtId="0" fontId="0" fillId="5" borderId="0" xfId="0" applyFill="1"/>
    <xf numFmtId="0" fontId="10" fillId="2" borderId="0" xfId="0" applyFont="1" applyFill="1" applyProtection="1">
      <protection locked="0"/>
    </xf>
    <xf numFmtId="165" fontId="17" fillId="2" borderId="62" xfId="3" applyNumberFormat="1" applyFont="1" applyFill="1" applyBorder="1" applyAlignment="1" applyProtection="1">
      <protection locked="0"/>
    </xf>
    <xf numFmtId="166" fontId="17" fillId="0" borderId="63" xfId="10" applyNumberFormat="1" applyFont="1" applyBorder="1" applyAlignment="1">
      <alignment horizontal="right"/>
    </xf>
    <xf numFmtId="166" fontId="17" fillId="0" borderId="64" xfId="10" applyNumberFormat="1" applyFont="1" applyBorder="1" applyAlignment="1">
      <alignment horizontal="right"/>
    </xf>
    <xf numFmtId="165" fontId="17" fillId="0" borderId="4" xfId="3" applyNumberFormat="1" applyFont="1" applyFill="1" applyBorder="1" applyAlignment="1" applyProtection="1"/>
    <xf numFmtId="166" fontId="17" fillId="0" borderId="9" xfId="10" applyNumberFormat="1" applyFont="1" applyBorder="1" applyAlignment="1">
      <alignment horizontal="right"/>
    </xf>
    <xf numFmtId="166" fontId="17" fillId="0" borderId="6" xfId="10" applyNumberFormat="1" applyFont="1" applyBorder="1" applyAlignment="1">
      <alignment horizontal="right"/>
    </xf>
    <xf numFmtId="0" fontId="0" fillId="0" borderId="0" xfId="0" quotePrefix="1"/>
    <xf numFmtId="0" fontId="14" fillId="2" borderId="18" xfId="0" applyFont="1" applyFill="1" applyBorder="1" applyAlignment="1">
      <alignment horizontal="center" wrapText="1"/>
    </xf>
    <xf numFmtId="165" fontId="23" fillId="0" borderId="25" xfId="1" applyNumberFormat="1" applyFont="1" applyBorder="1" applyAlignment="1">
      <alignment horizontal="right"/>
    </xf>
    <xf numFmtId="165" fontId="23" fillId="0" borderId="26" xfId="1" applyNumberFormat="1" applyFont="1" applyBorder="1" applyAlignment="1">
      <alignment horizontal="right"/>
    </xf>
    <xf numFmtId="165" fontId="0" fillId="0" borderId="0" xfId="1" applyNumberFormat="1" applyFont="1"/>
    <xf numFmtId="165" fontId="34" fillId="2" borderId="16" xfId="1" applyNumberFormat="1" applyFont="1" applyFill="1" applyBorder="1" applyAlignment="1">
      <alignment horizontal="center" wrapText="1"/>
    </xf>
    <xf numFmtId="165" fontId="20" fillId="2" borderId="20" xfId="1" applyNumberFormat="1" applyFont="1" applyFill="1" applyBorder="1" applyAlignment="1">
      <alignment horizontal="center" wrapText="1"/>
    </xf>
    <xf numFmtId="165" fontId="0" fillId="0" borderId="0" xfId="1" applyNumberFormat="1" applyFont="1" applyAlignment="1">
      <alignment wrapText="1"/>
    </xf>
    <xf numFmtId="43" fontId="23" fillId="0" borderId="21" xfId="1" applyFont="1" applyBorder="1" applyAlignment="1">
      <alignment horizontal="right"/>
    </xf>
    <xf numFmtId="43" fontId="23" fillId="0" borderId="56" xfId="1" applyFont="1" applyBorder="1" applyAlignment="1">
      <alignment horizontal="right"/>
    </xf>
    <xf numFmtId="43" fontId="23" fillId="0" borderId="28" xfId="1" applyFont="1" applyBorder="1" applyAlignment="1">
      <alignment horizontal="right"/>
    </xf>
    <xf numFmtId="44" fontId="19" fillId="0" borderId="8" xfId="4" applyFont="1" applyFill="1" applyBorder="1" applyProtection="1"/>
    <xf numFmtId="0" fontId="10" fillId="0" borderId="6" xfId="0" applyFont="1" applyBorder="1" applyAlignment="1">
      <alignment vertical="top" wrapText="1"/>
    </xf>
    <xf numFmtId="0" fontId="14" fillId="0" borderId="1" xfId="0" applyFont="1" applyBorder="1"/>
    <xf numFmtId="0" fontId="38" fillId="7" borderId="14" xfId="0" applyFont="1" applyFill="1" applyBorder="1" applyAlignment="1">
      <alignment horizontal="center" wrapText="1"/>
    </xf>
    <xf numFmtId="0" fontId="38" fillId="7" borderId="15" xfId="0" applyFont="1" applyFill="1" applyBorder="1" applyAlignment="1">
      <alignment horizontal="center" wrapText="1"/>
    </xf>
    <xf numFmtId="0" fontId="0" fillId="7" borderId="0" xfId="0" applyFill="1" applyAlignment="1">
      <alignment horizontal="center" wrapText="1"/>
    </xf>
    <xf numFmtId="0" fontId="0" fillId="6" borderId="0" xfId="0" applyFill="1" applyProtection="1">
      <protection locked="0"/>
    </xf>
    <xf numFmtId="0" fontId="0" fillId="0" borderId="0" xfId="0" applyProtection="1">
      <protection locked="0"/>
    </xf>
    <xf numFmtId="9" fontId="0" fillId="0" borderId="0" xfId="8" applyFont="1" applyProtection="1">
      <protection locked="0"/>
    </xf>
    <xf numFmtId="0" fontId="10" fillId="0" borderId="12" xfId="0" applyFont="1" applyBorder="1" applyAlignment="1">
      <alignment vertical="top" wrapText="1"/>
    </xf>
    <xf numFmtId="0" fontId="10" fillId="0" borderId="55" xfId="0" applyFont="1" applyBorder="1" applyAlignment="1">
      <alignment vertical="top" wrapText="1"/>
    </xf>
    <xf numFmtId="0" fontId="10" fillId="0" borderId="13" xfId="0" applyFont="1" applyBorder="1" applyAlignment="1">
      <alignment vertical="top" wrapText="1"/>
    </xf>
    <xf numFmtId="165" fontId="38" fillId="7" borderId="15" xfId="1" applyNumberFormat="1" applyFont="1" applyFill="1" applyBorder="1" applyAlignment="1">
      <alignment horizontal="center" wrapText="1"/>
    </xf>
    <xf numFmtId="9" fontId="0" fillId="6" borderId="0" xfId="8" applyFont="1" applyFill="1" applyProtection="1">
      <protection locked="0"/>
    </xf>
    <xf numFmtId="9" fontId="0" fillId="0" borderId="0" xfId="8" applyFont="1"/>
    <xf numFmtId="9" fontId="38" fillId="7" borderId="15" xfId="8" applyFont="1" applyFill="1" applyBorder="1" applyAlignment="1">
      <alignment horizontal="center" wrapText="1"/>
    </xf>
    <xf numFmtId="164" fontId="0" fillId="0" borderId="0" xfId="4" applyNumberFormat="1" applyFont="1"/>
    <xf numFmtId="164" fontId="38" fillId="7" borderId="16" xfId="4" applyNumberFormat="1" applyFont="1" applyFill="1" applyBorder="1" applyAlignment="1">
      <alignment horizontal="center" wrapText="1"/>
    </xf>
    <xf numFmtId="0" fontId="0" fillId="0" borderId="0" xfId="0" applyAlignment="1">
      <alignment horizontal="center"/>
    </xf>
    <xf numFmtId="0" fontId="0" fillId="6" borderId="0" xfId="0" applyFill="1" applyAlignment="1" applyProtection="1">
      <alignment horizontal="center"/>
      <protection locked="0"/>
    </xf>
    <xf numFmtId="0" fontId="0" fillId="0" borderId="0" xfId="0" applyAlignment="1" applyProtection="1">
      <alignment horizontal="center"/>
      <protection locked="0"/>
    </xf>
    <xf numFmtId="0" fontId="39" fillId="0" borderId="0" xfId="0" applyFont="1"/>
    <xf numFmtId="0" fontId="40" fillId="7" borderId="15" xfId="0" applyFont="1" applyFill="1" applyBorder="1" applyAlignment="1">
      <alignment horizontal="center" wrapText="1"/>
    </xf>
    <xf numFmtId="0" fontId="39" fillId="6" borderId="0" xfId="0" applyFont="1" applyFill="1"/>
    <xf numFmtId="0" fontId="14" fillId="0" borderId="4" xfId="0" quotePrefix="1" applyFont="1" applyBorder="1"/>
    <xf numFmtId="1" fontId="0" fillId="0" borderId="0" xfId="0" applyNumberFormat="1"/>
    <xf numFmtId="0" fontId="28" fillId="0" borderId="0" xfId="0" applyFont="1"/>
    <xf numFmtId="0" fontId="0" fillId="0" borderId="0" xfId="0" applyAlignment="1">
      <alignment horizontal="right"/>
    </xf>
    <xf numFmtId="0" fontId="26" fillId="2" borderId="0" xfId="0" applyFont="1" applyFill="1"/>
    <xf numFmtId="0" fontId="0" fillId="2" borderId="0" xfId="0" applyFill="1"/>
    <xf numFmtId="0" fontId="10" fillId="2" borderId="0" xfId="0" applyFont="1" applyFill="1"/>
    <xf numFmtId="0" fontId="36" fillId="2" borderId="0" xfId="7" applyFill="1" applyProtection="1"/>
    <xf numFmtId="0" fontId="28" fillId="0" borderId="0" xfId="0" applyFont="1" applyAlignment="1">
      <alignment horizontal="left"/>
    </xf>
    <xf numFmtId="0" fontId="38" fillId="0" borderId="0" xfId="0" applyFont="1"/>
    <xf numFmtId="0" fontId="6" fillId="2" borderId="0" xfId="0" applyFont="1" applyFill="1"/>
    <xf numFmtId="0" fontId="8" fillId="2" borderId="0" xfId="0" applyFont="1" applyFill="1"/>
    <xf numFmtId="0" fontId="23" fillId="2" borderId="0" xfId="0" applyFont="1" applyFill="1"/>
    <xf numFmtId="0" fontId="8" fillId="2" borderId="9" xfId="0" applyFont="1" applyFill="1" applyBorder="1"/>
    <xf numFmtId="0" fontId="14" fillId="0" borderId="0" xfId="0" applyFont="1"/>
    <xf numFmtId="0" fontId="0" fillId="2" borderId="0" xfId="0" applyFill="1" applyAlignment="1">
      <alignment horizontal="center"/>
    </xf>
    <xf numFmtId="0" fontId="28" fillId="0" borderId="9" xfId="0" applyFont="1" applyBorder="1"/>
    <xf numFmtId="0" fontId="0" fillId="2" borderId="9" xfId="0" applyFill="1" applyBorder="1"/>
    <xf numFmtId="0" fontId="19" fillId="2" borderId="0" xfId="0" applyFont="1" applyFill="1"/>
    <xf numFmtId="0" fontId="19" fillId="2" borderId="9" xfId="0" applyFont="1" applyFill="1" applyBorder="1"/>
    <xf numFmtId="0" fontId="19" fillId="2" borderId="33" xfId="0" applyFont="1" applyFill="1" applyBorder="1"/>
    <xf numFmtId="0" fontId="19" fillId="2" borderId="34" xfId="0" applyFont="1" applyFill="1" applyBorder="1"/>
    <xf numFmtId="0" fontId="19" fillId="2" borderId="35" xfId="0" applyFont="1" applyFill="1" applyBorder="1"/>
    <xf numFmtId="0" fontId="20" fillId="0" borderId="0" xfId="0" applyFont="1"/>
    <xf numFmtId="0" fontId="18" fillId="5" borderId="0" xfId="0" applyFont="1" applyFill="1"/>
    <xf numFmtId="0" fontId="17" fillId="5" borderId="0" xfId="0" applyFont="1" applyFill="1"/>
    <xf numFmtId="165" fontId="0" fillId="0" borderId="0" xfId="1" applyNumberFormat="1" applyFont="1" applyProtection="1"/>
    <xf numFmtId="9" fontId="0" fillId="0" borderId="0" xfId="8" applyFont="1" applyProtection="1"/>
    <xf numFmtId="165" fontId="38" fillId="7" borderId="15" xfId="1" applyNumberFormat="1" applyFont="1" applyFill="1" applyBorder="1" applyAlignment="1" applyProtection="1">
      <alignment horizontal="center" wrapText="1"/>
    </xf>
    <xf numFmtId="9" fontId="38" fillId="7" borderId="15" xfId="8" applyFont="1" applyFill="1" applyBorder="1" applyAlignment="1" applyProtection="1">
      <alignment horizontal="center" wrapText="1"/>
    </xf>
    <xf numFmtId="165" fontId="0" fillId="6" borderId="0" xfId="1" quotePrefix="1" applyNumberFormat="1" applyFont="1" applyFill="1" applyProtection="1"/>
    <xf numFmtId="9" fontId="0" fillId="6" borderId="0" xfId="8" applyFont="1" applyFill="1" applyProtection="1"/>
    <xf numFmtId="0" fontId="18" fillId="0" borderId="8" xfId="0" applyFont="1" applyBorder="1" applyAlignment="1">
      <alignment horizontal="center"/>
    </xf>
    <xf numFmtId="0" fontId="18" fillId="0" borderId="13" xfId="0" applyFont="1" applyBorder="1" applyAlignment="1">
      <alignment horizontal="center"/>
    </xf>
    <xf numFmtId="165" fontId="17" fillId="2" borderId="8" xfId="2" applyNumberFormat="1" applyFont="1" applyFill="1" applyBorder="1" applyAlignment="1" applyProtection="1">
      <protection locked="0"/>
    </xf>
    <xf numFmtId="164" fontId="19" fillId="0" borderId="4" xfId="5" applyNumberFormat="1" applyFont="1" applyBorder="1" applyAlignment="1">
      <alignment horizontal="right"/>
    </xf>
    <xf numFmtId="164" fontId="19" fillId="0" borderId="0" xfId="5" applyNumberFormat="1" applyFont="1" applyBorder="1" applyAlignment="1">
      <alignment horizontal="right"/>
    </xf>
    <xf numFmtId="166" fontId="19" fillId="0" borderId="5" xfId="9" quotePrefix="1" applyNumberFormat="1" applyFont="1" applyBorder="1" applyAlignment="1">
      <alignment horizontal="right"/>
    </xf>
    <xf numFmtId="0" fontId="10" fillId="0" borderId="5" xfId="0" applyFont="1" applyBorder="1"/>
    <xf numFmtId="165" fontId="19" fillId="0" borderId="4" xfId="2" applyNumberFormat="1" applyFont="1" applyBorder="1" applyAlignment="1">
      <alignment horizontal="right"/>
    </xf>
    <xf numFmtId="165" fontId="19" fillId="0" borderId="0" xfId="2" applyNumberFormat="1" applyFont="1" applyBorder="1" applyAlignment="1">
      <alignment horizontal="right"/>
    </xf>
    <xf numFmtId="164" fontId="19" fillId="0" borderId="51" xfId="5" applyNumberFormat="1" applyFont="1" applyBorder="1"/>
    <xf numFmtId="164" fontId="19" fillId="0" borderId="11" xfId="5" applyNumberFormat="1" applyFont="1" applyBorder="1"/>
    <xf numFmtId="166" fontId="19" fillId="0" borderId="12" xfId="9" applyNumberFormat="1" applyFont="1" applyBorder="1" applyAlignment="1">
      <alignment horizontal="right"/>
    </xf>
    <xf numFmtId="166" fontId="19" fillId="0" borderId="0" xfId="9" quotePrefix="1" applyNumberFormat="1" applyFont="1" applyBorder="1" applyAlignment="1">
      <alignment horizontal="right"/>
    </xf>
    <xf numFmtId="166" fontId="19" fillId="0" borderId="5" xfId="9" applyNumberFormat="1" applyFont="1" applyBorder="1" applyAlignment="1">
      <alignment horizontal="right"/>
    </xf>
    <xf numFmtId="166" fontId="19" fillId="0" borderId="0" xfId="9" applyNumberFormat="1" applyFont="1" applyBorder="1" applyAlignment="1">
      <alignment horizontal="right"/>
    </xf>
    <xf numFmtId="0" fontId="8" fillId="0" borderId="4" xfId="0" applyFont="1" applyBorder="1"/>
    <xf numFmtId="165" fontId="17" fillId="2" borderId="4" xfId="2" applyNumberFormat="1" applyFont="1" applyFill="1" applyBorder="1" applyProtection="1">
      <protection locked="0"/>
    </xf>
    <xf numFmtId="166" fontId="19" fillId="0" borderId="11" xfId="9" applyNumberFormat="1" applyFont="1" applyBorder="1" applyAlignment="1">
      <alignment horizontal="right"/>
    </xf>
    <xf numFmtId="164" fontId="19" fillId="0" borderId="0" xfId="5" applyNumberFormat="1" applyFont="1" applyBorder="1"/>
    <xf numFmtId="166" fontId="19" fillId="0" borderId="0" xfId="9" applyNumberFormat="1" applyFont="1" applyBorder="1" applyAlignment="1">
      <alignment horizontal="center"/>
    </xf>
    <xf numFmtId="0" fontId="10" fillId="0" borderId="4" xfId="0" applyFont="1" applyBorder="1"/>
    <xf numFmtId="0" fontId="8" fillId="0" borderId="5" xfId="0" applyFont="1" applyBorder="1"/>
    <xf numFmtId="164" fontId="10" fillId="0" borderId="52" xfId="6" applyNumberFormat="1" applyFont="1" applyBorder="1"/>
    <xf numFmtId="0" fontId="8" fillId="0" borderId="1" xfId="0" applyFont="1" applyBorder="1"/>
    <xf numFmtId="0" fontId="8" fillId="0" borderId="2" xfId="0" applyFont="1" applyBorder="1"/>
    <xf numFmtId="0" fontId="8" fillId="0" borderId="3" xfId="0" applyFont="1" applyBorder="1"/>
    <xf numFmtId="169" fontId="10" fillId="0" borderId="2" xfId="0" applyNumberFormat="1" applyFont="1" applyBorder="1"/>
    <xf numFmtId="0" fontId="10" fillId="0" borderId="2" xfId="0" applyFont="1" applyBorder="1"/>
    <xf numFmtId="0" fontId="10" fillId="0" borderId="3" xfId="0" applyFont="1" applyBorder="1"/>
    <xf numFmtId="169" fontId="10" fillId="0" borderId="0" xfId="0" applyNumberFormat="1" applyFont="1"/>
    <xf numFmtId="170" fontId="10" fillId="0" borderId="0" xfId="2" applyNumberFormat="1" applyFont="1" applyBorder="1" applyAlignment="1">
      <alignment horizontal="right"/>
    </xf>
    <xf numFmtId="166" fontId="10" fillId="0" borderId="0" xfId="9" applyNumberFormat="1" applyFont="1" applyBorder="1" applyAlignment="1">
      <alignment horizontal="right"/>
    </xf>
    <xf numFmtId="165" fontId="8" fillId="0" borderId="0" xfId="2" applyNumberFormat="1" applyFont="1" applyBorder="1"/>
    <xf numFmtId="171" fontId="10" fillId="0" borderId="0" xfId="2" applyNumberFormat="1" applyFont="1" applyBorder="1" applyAlignment="1">
      <alignment horizontal="right"/>
    </xf>
    <xf numFmtId="0" fontId="10" fillId="0" borderId="7" xfId="0" applyFont="1" applyBorder="1"/>
    <xf numFmtId="0" fontId="8" fillId="0" borderId="7" xfId="0" applyFont="1" applyBorder="1"/>
    <xf numFmtId="0" fontId="8" fillId="0" borderId="13" xfId="0" applyFont="1" applyBorder="1"/>
    <xf numFmtId="0" fontId="8" fillId="0" borderId="8" xfId="0" applyFont="1" applyBorder="1"/>
    <xf numFmtId="166" fontId="10" fillId="0" borderId="8" xfId="9" applyNumberFormat="1" applyFont="1" applyBorder="1" applyAlignment="1">
      <alignment horizontal="right"/>
    </xf>
    <xf numFmtId="0" fontId="10" fillId="0" borderId="8" xfId="0" applyFont="1" applyBorder="1"/>
    <xf numFmtId="0" fontId="10" fillId="0" borderId="13" xfId="0" applyFont="1" applyBorder="1"/>
    <xf numFmtId="165" fontId="10" fillId="0" borderId="0" xfId="2" applyNumberFormat="1" applyFont="1" applyBorder="1" applyAlignment="1">
      <alignment horizontal="right"/>
    </xf>
    <xf numFmtId="165" fontId="10" fillId="0" borderId="0" xfId="2" applyNumberFormat="1" applyFont="1" applyBorder="1"/>
    <xf numFmtId="165" fontId="10" fillId="0" borderId="0" xfId="2" applyNumberFormat="1" applyFont="1"/>
    <xf numFmtId="0" fontId="10" fillId="0" borderId="15" xfId="0" applyFont="1" applyBorder="1"/>
    <xf numFmtId="0" fontId="15" fillId="0" borderId="15" xfId="0" applyFont="1" applyBorder="1" applyAlignment="1">
      <alignment horizontal="center" vertical="center"/>
    </xf>
    <xf numFmtId="0" fontId="15" fillId="0" borderId="15" xfId="0" applyFont="1" applyBorder="1" applyAlignment="1">
      <alignment horizontal="center" vertical="center" wrapText="1"/>
    </xf>
    <xf numFmtId="0" fontId="15" fillId="0" borderId="16" xfId="0" applyFont="1" applyBorder="1" applyAlignment="1">
      <alignment horizontal="center" vertical="center" wrapText="1"/>
    </xf>
    <xf numFmtId="0" fontId="8" fillId="3" borderId="45" xfId="0" applyFont="1" applyFill="1" applyBorder="1" applyAlignment="1">
      <alignment horizontal="center" vertical="top" wrapText="1"/>
    </xf>
    <xf numFmtId="0" fontId="10" fillId="0" borderId="39" xfId="0" applyFont="1" applyBorder="1" applyAlignment="1">
      <alignment horizontal="center" vertical="center" wrapText="1"/>
    </xf>
    <xf numFmtId="0" fontId="10" fillId="0" borderId="40" xfId="0" applyFont="1" applyBorder="1" applyAlignment="1">
      <alignment vertical="top" wrapText="1" shrinkToFit="1"/>
    </xf>
    <xf numFmtId="0" fontId="8" fillId="0" borderId="0" xfId="0" applyFont="1" applyAlignment="1">
      <alignment vertical="top" wrapText="1"/>
    </xf>
    <xf numFmtId="0" fontId="8" fillId="3" borderId="24" xfId="0" applyFont="1" applyFill="1" applyBorder="1" applyAlignment="1">
      <alignment horizontal="center" vertical="top" wrapText="1"/>
    </xf>
    <xf numFmtId="0" fontId="10" fillId="0" borderId="56" xfId="0" applyFont="1" applyBorder="1" applyAlignment="1">
      <alignment horizontal="center" vertical="center" wrapText="1"/>
    </xf>
    <xf numFmtId="0" fontId="8" fillId="3" borderId="46" xfId="0" applyFont="1" applyFill="1" applyBorder="1" applyAlignment="1">
      <alignment horizontal="center" vertical="top" wrapText="1"/>
    </xf>
    <xf numFmtId="0" fontId="10" fillId="0" borderId="54"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51" xfId="0" applyFont="1" applyBorder="1" applyAlignment="1">
      <alignment horizontal="center" vertical="center" wrapText="1"/>
    </xf>
    <xf numFmtId="0" fontId="8" fillId="3" borderId="22" xfId="0" applyFont="1" applyFill="1" applyBorder="1" applyAlignment="1">
      <alignment horizontal="center" vertical="top" wrapText="1"/>
    </xf>
    <xf numFmtId="0" fontId="8" fillId="3" borderId="47" xfId="0" applyFont="1" applyFill="1" applyBorder="1" applyAlignment="1">
      <alignment horizontal="center" vertical="top" wrapText="1"/>
    </xf>
    <xf numFmtId="0" fontId="10" fillId="0" borderId="5" xfId="0" applyFont="1" applyBorder="1" applyAlignment="1">
      <alignment vertical="top" wrapText="1"/>
    </xf>
    <xf numFmtId="0" fontId="8" fillId="3" borderId="48" xfId="0" applyFont="1" applyFill="1" applyBorder="1" applyAlignment="1">
      <alignment horizontal="center" vertical="top" wrapText="1"/>
    </xf>
    <xf numFmtId="0" fontId="10" fillId="0" borderId="7" xfId="0" applyFont="1" applyBorder="1" applyAlignment="1">
      <alignment horizontal="center" vertical="center" wrapText="1"/>
    </xf>
    <xf numFmtId="0" fontId="15" fillId="3" borderId="35" xfId="0" applyFont="1" applyFill="1" applyBorder="1" applyAlignment="1">
      <alignment horizontal="center" vertical="center"/>
    </xf>
    <xf numFmtId="0" fontId="8" fillId="3" borderId="49" xfId="0" applyFont="1" applyFill="1" applyBorder="1" applyAlignment="1">
      <alignment horizontal="right"/>
    </xf>
    <xf numFmtId="0" fontId="10" fillId="0" borderId="9" xfId="0" applyFont="1" applyBorder="1"/>
    <xf numFmtId="0" fontId="15" fillId="0" borderId="10" xfId="0" applyFont="1" applyBorder="1" applyAlignment="1">
      <alignment horizontal="center"/>
    </xf>
    <xf numFmtId="9" fontId="15" fillId="0" borderId="6" xfId="0" applyNumberFormat="1" applyFont="1" applyBorder="1" applyAlignment="1">
      <alignment horizontal="center"/>
    </xf>
    <xf numFmtId="9" fontId="15" fillId="0" borderId="37" xfId="0" applyNumberFormat="1" applyFont="1" applyBorder="1" applyAlignment="1">
      <alignment horizontal="center"/>
    </xf>
    <xf numFmtId="0" fontId="8" fillId="3" borderId="50" xfId="0" applyFont="1" applyFill="1" applyBorder="1" applyAlignment="1">
      <alignment horizontal="right"/>
    </xf>
    <xf numFmtId="0" fontId="10" fillId="0" borderId="38" xfId="0" applyFont="1" applyBorder="1"/>
    <xf numFmtId="0" fontId="15" fillId="0" borderId="39" xfId="0" applyFont="1" applyBorder="1" applyAlignment="1">
      <alignment horizontal="center"/>
    </xf>
    <xf numFmtId="9" fontId="15" fillId="0" borderId="40" xfId="0" applyNumberFormat="1" applyFont="1" applyBorder="1" applyAlignment="1">
      <alignment horizontal="center"/>
    </xf>
    <xf numFmtId="9" fontId="15" fillId="0" borderId="41" xfId="0" applyNumberFormat="1" applyFont="1" applyBorder="1" applyAlignment="1">
      <alignment horizontal="center"/>
    </xf>
    <xf numFmtId="0" fontId="15" fillId="3" borderId="42" xfId="0" applyFont="1" applyFill="1" applyBorder="1" applyAlignment="1">
      <alignment horizontal="center" vertical="center"/>
    </xf>
    <xf numFmtId="0" fontId="8" fillId="3" borderId="8" xfId="0" applyFont="1" applyFill="1" applyBorder="1" applyAlignment="1">
      <alignment horizontal="right"/>
    </xf>
    <xf numFmtId="0" fontId="10" fillId="0" borderId="43" xfId="0" applyFont="1" applyBorder="1"/>
    <xf numFmtId="0" fontId="15" fillId="0" borderId="14" xfId="0" applyFont="1" applyBorder="1" applyAlignment="1">
      <alignment horizontal="center"/>
    </xf>
    <xf numFmtId="9" fontId="15" fillId="0" borderId="16" xfId="0" applyNumberFormat="1" applyFont="1" applyBorder="1" applyAlignment="1">
      <alignment horizontal="center"/>
    </xf>
    <xf numFmtId="9" fontId="15" fillId="0" borderId="44" xfId="0" applyNumberFormat="1" applyFont="1" applyBorder="1" applyAlignment="1">
      <alignment horizontal="center"/>
    </xf>
    <xf numFmtId="9" fontId="15" fillId="0" borderId="0" xfId="9" applyFont="1" applyAlignment="1" applyProtection="1">
      <alignment horizontal="center"/>
    </xf>
    <xf numFmtId="0" fontId="8" fillId="0" borderId="0" xfId="0" applyFont="1" applyAlignment="1" applyProtection="1">
      <alignment horizontal="left" vertical="top" wrapText="1"/>
      <protection locked="0"/>
    </xf>
    <xf numFmtId="0" fontId="0" fillId="8" borderId="0" xfId="0" applyFill="1"/>
    <xf numFmtId="164" fontId="19" fillId="0" borderId="0" xfId="4" quotePrefix="1" applyNumberFormat="1" applyFont="1" applyFill="1" applyBorder="1" applyProtection="1"/>
    <xf numFmtId="0" fontId="41" fillId="7" borderId="15" xfId="0" applyFont="1" applyFill="1" applyBorder="1" applyAlignment="1">
      <alignment horizontal="center" wrapText="1"/>
    </xf>
    <xf numFmtId="165" fontId="41" fillId="7" borderId="15" xfId="1" applyNumberFormat="1" applyFont="1" applyFill="1" applyBorder="1" applyAlignment="1">
      <alignment horizontal="center" wrapText="1"/>
    </xf>
    <xf numFmtId="9" fontId="41" fillId="7" borderId="15" xfId="8" applyFont="1" applyFill="1" applyBorder="1" applyAlignment="1">
      <alignment horizontal="center" wrapText="1"/>
    </xf>
    <xf numFmtId="165" fontId="41" fillId="7" borderId="15" xfId="1" applyNumberFormat="1" applyFont="1" applyFill="1" applyBorder="1" applyAlignment="1" applyProtection="1">
      <alignment horizontal="center" wrapText="1"/>
    </xf>
    <xf numFmtId="9" fontId="41" fillId="7" borderId="15" xfId="8" applyFont="1" applyFill="1" applyBorder="1" applyAlignment="1" applyProtection="1">
      <alignment horizontal="center" wrapText="1"/>
    </xf>
    <xf numFmtId="0" fontId="41" fillId="7" borderId="0" xfId="0" applyFont="1" applyFill="1" applyAlignment="1">
      <alignment horizontal="center" wrapText="1"/>
    </xf>
    <xf numFmtId="165" fontId="38" fillId="7" borderId="14" xfId="1" applyNumberFormat="1" applyFont="1" applyFill="1" applyBorder="1" applyAlignment="1">
      <alignment horizontal="center" wrapText="1"/>
    </xf>
    <xf numFmtId="165" fontId="41" fillId="7" borderId="14" xfId="1" applyNumberFormat="1" applyFont="1" applyFill="1" applyBorder="1" applyAlignment="1">
      <alignment horizontal="center" wrapText="1"/>
    </xf>
    <xf numFmtId="164" fontId="41" fillId="7" borderId="16" xfId="4" applyNumberFormat="1" applyFont="1" applyFill="1" applyBorder="1" applyAlignment="1">
      <alignment horizontal="center" wrapText="1"/>
    </xf>
    <xf numFmtId="165" fontId="0" fillId="6" borderId="4" xfId="1" applyNumberFormat="1" applyFont="1" applyFill="1" applyBorder="1" applyProtection="1">
      <protection locked="0"/>
    </xf>
    <xf numFmtId="164" fontId="0" fillId="6" borderId="5" xfId="4" applyNumberFormat="1" applyFont="1" applyFill="1" applyBorder="1" applyProtection="1">
      <protection locked="0"/>
    </xf>
    <xf numFmtId="165" fontId="0" fillId="0" borderId="4" xfId="1" applyNumberFormat="1" applyFont="1" applyBorder="1" applyProtection="1">
      <protection locked="0"/>
    </xf>
    <xf numFmtId="164" fontId="0" fillId="0" borderId="5" xfId="4" applyNumberFormat="1" applyFont="1" applyBorder="1" applyProtection="1">
      <protection locked="0"/>
    </xf>
    <xf numFmtId="0" fontId="16" fillId="0" borderId="0" xfId="0" applyFont="1" applyAlignment="1">
      <alignment horizontal="left" indent="1"/>
    </xf>
    <xf numFmtId="0" fontId="0" fillId="0" borderId="0" xfId="0" applyAlignment="1">
      <alignment horizontal="left" indent="1"/>
    </xf>
    <xf numFmtId="165" fontId="0" fillId="0" borderId="0" xfId="1" applyNumberFormat="1" applyFont="1" applyAlignment="1">
      <alignment horizontal="left" indent="1"/>
    </xf>
    <xf numFmtId="164" fontId="0" fillId="0" borderId="0" xfId="4" applyNumberFormat="1" applyFont="1" applyAlignment="1">
      <alignment horizontal="left" indent="1"/>
    </xf>
    <xf numFmtId="0" fontId="39" fillId="0" borderId="0" xfId="0" applyFont="1" applyAlignment="1">
      <alignment horizontal="left" indent="1"/>
    </xf>
    <xf numFmtId="9" fontId="0" fillId="0" borderId="0" xfId="8" applyFont="1" applyAlignment="1">
      <alignment horizontal="left" indent="1"/>
    </xf>
    <xf numFmtId="165" fontId="0" fillId="0" borderId="0" xfId="1" applyNumberFormat="1" applyFont="1" applyAlignment="1" applyProtection="1">
      <alignment horizontal="left" indent="1"/>
    </xf>
    <xf numFmtId="9" fontId="0" fillId="0" borderId="0" xfId="8" applyFont="1" applyAlignment="1" applyProtection="1">
      <alignment horizontal="left" indent="1"/>
    </xf>
    <xf numFmtId="0" fontId="38" fillId="7" borderId="14" xfId="0" applyFont="1" applyFill="1" applyBorder="1" applyAlignment="1">
      <alignment horizontal="left" wrapText="1"/>
    </xf>
    <xf numFmtId="0" fontId="38" fillId="7" borderId="15" xfId="0" applyFont="1" applyFill="1" applyBorder="1" applyAlignment="1">
      <alignment horizontal="left" wrapText="1"/>
    </xf>
    <xf numFmtId="0" fontId="0" fillId="9" borderId="0" xfId="0" applyFill="1"/>
    <xf numFmtId="165" fontId="0" fillId="0" borderId="4" xfId="1" applyNumberFormat="1" applyFont="1" applyBorder="1" applyProtection="1"/>
    <xf numFmtId="164" fontId="0" fillId="0" borderId="5" xfId="4" applyNumberFormat="1" applyFont="1" applyBorder="1" applyProtection="1"/>
    <xf numFmtId="0" fontId="18" fillId="0" borderId="7" xfId="0" quotePrefix="1" applyFont="1" applyBorder="1" applyAlignment="1">
      <alignment horizontal="center"/>
    </xf>
    <xf numFmtId="164" fontId="19" fillId="10" borderId="9" xfId="5" applyNumberFormat="1" applyFont="1" applyFill="1" applyBorder="1" applyProtection="1">
      <protection locked="0"/>
    </xf>
    <xf numFmtId="164" fontId="19" fillId="2" borderId="0" xfId="5" applyNumberFormat="1" applyFont="1" applyFill="1" applyBorder="1" applyProtection="1">
      <protection locked="0"/>
    </xf>
    <xf numFmtId="0" fontId="19" fillId="2" borderId="0" xfId="4" applyNumberFormat="1" applyFont="1" applyFill="1" applyBorder="1" applyProtection="1">
      <protection locked="0"/>
    </xf>
    <xf numFmtId="9" fontId="0" fillId="0" borderId="0" xfId="8" applyFont="1" applyFill="1" applyProtection="1"/>
    <xf numFmtId="165" fontId="0" fillId="0" borderId="0" xfId="1" quotePrefix="1" applyNumberFormat="1" applyFont="1" applyFill="1" applyProtection="1"/>
    <xf numFmtId="164" fontId="10" fillId="0" borderId="0" xfId="0" applyNumberFormat="1" applyFont="1"/>
    <xf numFmtId="0" fontId="42" fillId="0" borderId="0" xfId="0" applyFont="1" applyAlignment="1">
      <alignment horizontal="left" indent="1"/>
    </xf>
    <xf numFmtId="0" fontId="43" fillId="0" borderId="0" xfId="0" applyFont="1" applyAlignment="1">
      <alignment horizontal="left" indent="1"/>
    </xf>
    <xf numFmtId="165" fontId="43" fillId="0" borderId="0" xfId="1" applyNumberFormat="1" applyFont="1" applyAlignment="1">
      <alignment horizontal="left" indent="1"/>
    </xf>
    <xf numFmtId="164" fontId="43" fillId="0" borderId="0" xfId="4" applyNumberFormat="1" applyFont="1" applyAlignment="1">
      <alignment horizontal="left" indent="1"/>
    </xf>
    <xf numFmtId="9" fontId="43" fillId="0" borderId="0" xfId="8" applyFont="1" applyAlignment="1">
      <alignment horizontal="left" indent="1"/>
    </xf>
    <xf numFmtId="165" fontId="43" fillId="0" borderId="0" xfId="1" applyNumberFormat="1" applyFont="1" applyAlignment="1" applyProtection="1">
      <alignment horizontal="left" indent="1"/>
    </xf>
    <xf numFmtId="9" fontId="43" fillId="0" borderId="0" xfId="8" applyFont="1" applyAlignment="1" applyProtection="1">
      <alignment horizontal="left" indent="1"/>
    </xf>
    <xf numFmtId="0" fontId="43" fillId="8" borderId="14" xfId="0" applyFont="1" applyFill="1" applyBorder="1" applyAlignment="1">
      <alignment horizontal="left" indent="1"/>
    </xf>
    <xf numFmtId="0" fontId="43" fillId="8" borderId="16" xfId="0" applyFont="1" applyFill="1" applyBorder="1" applyAlignment="1">
      <alignment horizontal="left" indent="1"/>
    </xf>
    <xf numFmtId="0" fontId="43" fillId="8" borderId="15" xfId="0" applyFont="1" applyFill="1" applyBorder="1" applyAlignment="1">
      <alignment horizontal="left" indent="1"/>
    </xf>
    <xf numFmtId="9" fontId="0" fillId="0" borderId="0" xfId="8" applyFont="1" applyFill="1" applyProtection="1">
      <protection locked="0"/>
    </xf>
    <xf numFmtId="165" fontId="0" fillId="0" borderId="4" xfId="1" applyNumberFormat="1" applyFont="1" applyFill="1" applyBorder="1" applyProtection="1">
      <protection locked="0"/>
    </xf>
    <xf numFmtId="164" fontId="0" fillId="0" borderId="5" xfId="4" applyNumberFormat="1" applyFont="1" applyFill="1" applyBorder="1" applyProtection="1">
      <protection locked="0"/>
    </xf>
    <xf numFmtId="165" fontId="10" fillId="0" borderId="0" xfId="0" applyNumberFormat="1" applyFont="1"/>
    <xf numFmtId="42" fontId="0" fillId="0" borderId="0" xfId="4" applyNumberFormat="1" applyFont="1"/>
    <xf numFmtId="42" fontId="38" fillId="7" borderId="16" xfId="4" applyNumberFormat="1" applyFont="1" applyFill="1" applyBorder="1" applyAlignment="1">
      <alignment horizontal="center" wrapText="1"/>
    </xf>
    <xf numFmtId="42" fontId="41" fillId="7" borderId="16" xfId="4" applyNumberFormat="1" applyFont="1" applyFill="1" applyBorder="1" applyAlignment="1">
      <alignment horizontal="center" wrapText="1"/>
    </xf>
    <xf numFmtId="42" fontId="0" fillId="6" borderId="5" xfId="4" applyNumberFormat="1" applyFont="1" applyFill="1" applyBorder="1" applyProtection="1">
      <protection locked="0"/>
    </xf>
    <xf numFmtId="42" fontId="0" fillId="0" borderId="5" xfId="4" applyNumberFormat="1" applyFont="1" applyBorder="1" applyProtection="1">
      <protection locked="0"/>
    </xf>
    <xf numFmtId="42" fontId="0" fillId="0" borderId="5" xfId="4" applyNumberFormat="1" applyFont="1" applyFill="1" applyBorder="1" applyProtection="1">
      <protection locked="0"/>
    </xf>
    <xf numFmtId="42" fontId="0" fillId="0" borderId="0" xfId="0" applyNumberFormat="1"/>
    <xf numFmtId="42" fontId="0" fillId="0" borderId="5" xfId="4" applyNumberFormat="1" applyFont="1" applyBorder="1" applyProtection="1"/>
    <xf numFmtId="165" fontId="45" fillId="2" borderId="4" xfId="3" applyNumberFormat="1" applyFont="1" applyFill="1" applyBorder="1" applyProtection="1">
      <protection locked="0"/>
    </xf>
    <xf numFmtId="165" fontId="45" fillId="2" borderId="4" xfId="2" applyNumberFormat="1" applyFont="1" applyFill="1" applyBorder="1" applyProtection="1">
      <protection locked="0"/>
    </xf>
    <xf numFmtId="42" fontId="0" fillId="6" borderId="0" xfId="1" applyNumberFormat="1" applyFont="1" applyFill="1" applyProtection="1">
      <protection locked="0"/>
    </xf>
    <xf numFmtId="42" fontId="0" fillId="0" borderId="0" xfId="1" applyNumberFormat="1" applyFont="1" applyProtection="1">
      <protection locked="0"/>
    </xf>
    <xf numFmtId="42" fontId="0" fillId="0" borderId="0" xfId="1" applyNumberFormat="1" applyFont="1" applyFill="1" applyProtection="1">
      <protection locked="0"/>
    </xf>
    <xf numFmtId="42" fontId="0" fillId="0" borderId="0" xfId="1" applyNumberFormat="1" applyFont="1" applyProtection="1"/>
    <xf numFmtId="42" fontId="0" fillId="0" borderId="0" xfId="1" applyNumberFormat="1" applyFont="1"/>
    <xf numFmtId="164" fontId="18" fillId="0" borderId="51" xfId="0" applyNumberFormat="1" applyFont="1" applyBorder="1"/>
    <xf numFmtId="166" fontId="18" fillId="0" borderId="12" xfId="10" applyNumberFormat="1" applyFont="1" applyBorder="1" applyAlignment="1">
      <alignment horizontal="right"/>
    </xf>
    <xf numFmtId="164" fontId="18" fillId="0" borderId="54" xfId="0" applyNumberFormat="1" applyFont="1" applyBorder="1"/>
    <xf numFmtId="166" fontId="18" fillId="0" borderId="55" xfId="10" applyNumberFormat="1" applyFont="1" applyBorder="1" applyAlignment="1">
      <alignment horizontal="right"/>
    </xf>
    <xf numFmtId="164" fontId="15" fillId="0" borderId="52" xfId="6" applyNumberFormat="1" applyFont="1" applyBorder="1"/>
    <xf numFmtId="166" fontId="18" fillId="0" borderId="0" xfId="10" applyNumberFormat="1" applyFont="1" applyBorder="1" applyAlignment="1">
      <alignment horizontal="right"/>
    </xf>
    <xf numFmtId="166" fontId="18" fillId="0" borderId="5" xfId="10" applyNumberFormat="1" applyFont="1" applyBorder="1" applyAlignment="1">
      <alignment horizontal="right"/>
    </xf>
    <xf numFmtId="164" fontId="18" fillId="0" borderId="52" xfId="0" applyNumberFormat="1" applyFont="1" applyBorder="1"/>
    <xf numFmtId="164" fontId="18" fillId="0" borderId="51" xfId="6" applyNumberFormat="1" applyFont="1" applyBorder="1"/>
    <xf numFmtId="166" fontId="18" fillId="0" borderId="11" xfId="10" applyNumberFormat="1" applyFont="1" applyBorder="1" applyAlignment="1">
      <alignment horizontal="right"/>
    </xf>
    <xf numFmtId="43" fontId="10" fillId="0" borderId="0" xfId="0" applyNumberFormat="1" applyFont="1"/>
    <xf numFmtId="172" fontId="19" fillId="0" borderId="0" xfId="4" applyNumberFormat="1" applyFont="1" applyFill="1" applyBorder="1" applyProtection="1"/>
    <xf numFmtId="0" fontId="16" fillId="0" borderId="1" xfId="0" applyFont="1" applyBorder="1" applyAlignment="1">
      <alignment horizontal="center"/>
    </xf>
    <xf numFmtId="0" fontId="16" fillId="0" borderId="2" xfId="0" applyFont="1" applyBorder="1" applyAlignment="1">
      <alignment horizontal="center"/>
    </xf>
    <xf numFmtId="0" fontId="16" fillId="0" borderId="3" xfId="0" applyFont="1" applyBorder="1" applyAlignment="1">
      <alignment horizontal="center"/>
    </xf>
    <xf numFmtId="0" fontId="10" fillId="0" borderId="0" xfId="0" applyFont="1" applyAlignment="1">
      <alignment horizontal="left"/>
    </xf>
    <xf numFmtId="0" fontId="17" fillId="0" borderId="8" xfId="0" applyFont="1" applyBorder="1" applyAlignment="1">
      <alignment horizontal="center"/>
    </xf>
    <xf numFmtId="0" fontId="8" fillId="0" borderId="59" xfId="0" applyFont="1" applyBorder="1" applyAlignment="1">
      <alignment horizontal="left" vertical="top" wrapText="1"/>
    </xf>
    <xf numFmtId="0" fontId="8" fillId="0" borderId="60" xfId="0" applyFont="1" applyBorder="1" applyAlignment="1">
      <alignment horizontal="left" vertical="top" wrapText="1"/>
    </xf>
    <xf numFmtId="0" fontId="8" fillId="0" borderId="40" xfId="0" applyFont="1" applyBorder="1" applyAlignment="1">
      <alignment horizontal="left" vertical="top" wrapText="1"/>
    </xf>
    <xf numFmtId="0" fontId="8" fillId="0" borderId="50" xfId="0" applyFont="1" applyBorder="1" applyAlignment="1">
      <alignment horizontal="left" vertical="top" wrapText="1"/>
    </xf>
    <xf numFmtId="0" fontId="8" fillId="0" borderId="38"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0" fontId="8" fillId="0" borderId="43" xfId="0" applyFont="1" applyBorder="1" applyAlignment="1">
      <alignment horizontal="left" vertical="top" wrapText="1"/>
    </xf>
    <xf numFmtId="0" fontId="8" fillId="0" borderId="55" xfId="0" applyFont="1" applyBorder="1" applyAlignment="1">
      <alignment horizontal="left" vertical="top" wrapText="1"/>
    </xf>
    <xf numFmtId="0" fontId="18" fillId="2" borderId="9" xfId="0" applyFont="1" applyFill="1" applyBorder="1" applyAlignment="1" applyProtection="1">
      <alignment horizontal="left"/>
      <protection locked="0"/>
    </xf>
    <xf numFmtId="0" fontId="32" fillId="4" borderId="2" xfId="0" applyFont="1" applyFill="1" applyBorder="1" applyAlignment="1">
      <alignment horizontal="center"/>
    </xf>
    <xf numFmtId="0" fontId="21" fillId="0" borderId="1" xfId="0" applyFont="1" applyBorder="1" applyAlignment="1">
      <alignment horizontal="center" shrinkToFit="1"/>
    </xf>
    <xf numFmtId="0" fontId="21" fillId="0" borderId="3" xfId="0" applyFont="1" applyBorder="1" applyAlignment="1">
      <alignment horizontal="center" shrinkToFit="1"/>
    </xf>
    <xf numFmtId="0" fontId="8" fillId="0" borderId="0" xfId="0" applyFont="1" applyAlignment="1">
      <alignment horizontal="left" vertical="top" wrapText="1"/>
    </xf>
    <xf numFmtId="0" fontId="27" fillId="0" borderId="15" xfId="0" applyFont="1" applyBorder="1" applyAlignment="1">
      <alignment horizontal="left"/>
    </xf>
    <xf numFmtId="0" fontId="18" fillId="0" borderId="7" xfId="0" quotePrefix="1" applyFont="1" applyBorder="1" applyAlignment="1">
      <alignment horizontal="center"/>
    </xf>
    <xf numFmtId="0" fontId="18" fillId="0" borderId="8" xfId="0" applyFont="1" applyBorder="1" applyAlignment="1">
      <alignment horizontal="center"/>
    </xf>
    <xf numFmtId="0" fontId="18" fillId="0" borderId="13" xfId="0" applyFont="1" applyBorder="1" applyAlignment="1">
      <alignment horizontal="center"/>
    </xf>
    <xf numFmtId="0" fontId="8" fillId="0" borderId="49" xfId="0" applyFont="1" applyBorder="1" applyAlignment="1">
      <alignment horizontal="left" vertical="top" wrapText="1"/>
    </xf>
    <xf numFmtId="0" fontId="8" fillId="0" borderId="9" xfId="0" applyFont="1" applyBorder="1" applyAlignment="1">
      <alignment horizontal="left" vertical="top" wrapText="1"/>
    </xf>
    <xf numFmtId="0" fontId="8" fillId="0" borderId="6" xfId="0" applyFont="1" applyBorder="1" applyAlignment="1">
      <alignment horizontal="left" vertical="top" wrapText="1"/>
    </xf>
    <xf numFmtId="165" fontId="38" fillId="7" borderId="14" xfId="1" applyNumberFormat="1" applyFont="1" applyFill="1" applyBorder="1" applyAlignment="1">
      <alignment horizontal="center" wrapText="1"/>
    </xf>
    <xf numFmtId="165" fontId="38" fillId="7" borderId="16" xfId="1" applyNumberFormat="1" applyFont="1" applyFill="1" applyBorder="1" applyAlignment="1">
      <alignment horizontal="center" wrapText="1"/>
    </xf>
    <xf numFmtId="0" fontId="41" fillId="7" borderId="14" xfId="0" applyFont="1" applyFill="1" applyBorder="1" applyAlignment="1">
      <alignment horizontal="left" wrapText="1"/>
    </xf>
    <xf numFmtId="0" fontId="41" fillId="7" borderId="15" xfId="0" applyFont="1" applyFill="1" applyBorder="1" applyAlignment="1">
      <alignment horizontal="left" wrapText="1"/>
    </xf>
    <xf numFmtId="0" fontId="43" fillId="8" borderId="15" xfId="0" applyFont="1" applyFill="1" applyBorder="1" applyAlignment="1">
      <alignment horizontal="center"/>
    </xf>
    <xf numFmtId="0" fontId="43" fillId="8" borderId="14" xfId="0" applyFont="1" applyFill="1" applyBorder="1" applyAlignment="1">
      <alignment horizontal="center"/>
    </xf>
    <xf numFmtId="0" fontId="43" fillId="8" borderId="14" xfId="0" applyFont="1" applyFill="1" applyBorder="1" applyAlignment="1">
      <alignment horizontal="center" wrapText="1"/>
    </xf>
    <xf numFmtId="0" fontId="43" fillId="8" borderId="16" xfId="0" applyFont="1" applyFill="1" applyBorder="1" applyAlignment="1">
      <alignment horizontal="center" wrapText="1"/>
    </xf>
    <xf numFmtId="0" fontId="38" fillId="7" borderId="14" xfId="0" applyFont="1" applyFill="1" applyBorder="1" applyAlignment="1">
      <alignment horizontal="left" wrapText="1"/>
    </xf>
    <xf numFmtId="0" fontId="38" fillId="7" borderId="15" xfId="0" applyFont="1" applyFill="1" applyBorder="1" applyAlignment="1">
      <alignment horizontal="left" wrapText="1"/>
    </xf>
    <xf numFmtId="0" fontId="24" fillId="0" borderId="7" xfId="0" applyFont="1" applyBorder="1" applyAlignment="1">
      <alignment horizontal="left"/>
    </xf>
    <xf numFmtId="0" fontId="24" fillId="0" borderId="8" xfId="0" applyFont="1" applyBorder="1" applyAlignment="1">
      <alignment horizontal="left"/>
    </xf>
    <xf numFmtId="0" fontId="20" fillId="0" borderId="4" xfId="0" applyFont="1" applyBorder="1" applyAlignment="1">
      <alignment horizontal="left" wrapText="1"/>
    </xf>
    <xf numFmtId="0" fontId="20" fillId="0" borderId="0" xfId="0" applyFont="1" applyAlignment="1">
      <alignment horizontal="left" wrapText="1"/>
    </xf>
    <xf numFmtId="0" fontId="24" fillId="0" borderId="1" xfId="0" applyFont="1" applyBorder="1" applyAlignment="1">
      <alignment horizontal="left"/>
    </xf>
    <xf numFmtId="0" fontId="24" fillId="0" borderId="2" xfId="0" applyFont="1" applyBorder="1" applyAlignment="1">
      <alignment horizontal="left"/>
    </xf>
    <xf numFmtId="0" fontId="19" fillId="2" borderId="2" xfId="0" applyFont="1" applyFill="1" applyBorder="1" applyAlignment="1" applyProtection="1">
      <alignment horizontal="left"/>
      <protection locked="0"/>
    </xf>
    <xf numFmtId="10" fontId="19" fillId="0" borderId="2" xfId="8" applyNumberFormat="1" applyFont="1" applyBorder="1" applyAlignment="1" applyProtection="1">
      <alignment horizontal="right"/>
    </xf>
    <xf numFmtId="0" fontId="20" fillId="0" borderId="15" xfId="0" applyFont="1" applyBorder="1" applyAlignment="1">
      <alignment horizontal="center"/>
    </xf>
    <xf numFmtId="0" fontId="20" fillId="0" borderId="16" xfId="0" applyFont="1" applyBorder="1" applyAlignment="1">
      <alignment horizontal="center"/>
    </xf>
    <xf numFmtId="0" fontId="34" fillId="2" borderId="14" xfId="0" applyFont="1" applyFill="1" applyBorder="1" applyAlignment="1">
      <alignment horizontal="center" wrapText="1"/>
    </xf>
    <xf numFmtId="0" fontId="34" fillId="2" borderId="15" xfId="0" applyFont="1" applyFill="1" applyBorder="1" applyAlignment="1">
      <alignment horizontal="center" wrapText="1"/>
    </xf>
    <xf numFmtId="0" fontId="19" fillId="2" borderId="2" xfId="0" quotePrefix="1" applyFont="1" applyFill="1" applyBorder="1" applyAlignment="1" applyProtection="1">
      <alignment horizontal="left"/>
      <protection locked="0"/>
    </xf>
    <xf numFmtId="0" fontId="17" fillId="0" borderId="0" xfId="0" applyFont="1" applyAlignment="1">
      <alignment horizontal="right"/>
    </xf>
    <xf numFmtId="0" fontId="15" fillId="2" borderId="9" xfId="0" applyFont="1" applyFill="1" applyBorder="1" applyAlignment="1" applyProtection="1">
      <alignment horizontal="left"/>
      <protection locked="0"/>
    </xf>
    <xf numFmtId="0" fontId="34" fillId="2" borderId="9" xfId="0" applyFont="1" applyFill="1" applyBorder="1" applyAlignment="1" applyProtection="1">
      <alignment horizontal="left"/>
      <protection locked="0"/>
    </xf>
    <xf numFmtId="0" fontId="10" fillId="2" borderId="9" xfId="0" applyFont="1" applyFill="1" applyBorder="1" applyAlignment="1" applyProtection="1">
      <alignment horizontal="left"/>
      <protection locked="0"/>
    </xf>
    <xf numFmtId="0" fontId="26" fillId="2" borderId="9" xfId="0" applyFont="1" applyFill="1" applyBorder="1" applyAlignment="1" applyProtection="1">
      <alignment horizontal="left"/>
      <protection locked="0"/>
    </xf>
    <xf numFmtId="0" fontId="10" fillId="2" borderId="38" xfId="0" applyFont="1" applyFill="1" applyBorder="1" applyAlignment="1" applyProtection="1">
      <alignment horizontal="left"/>
      <protection locked="0"/>
    </xf>
    <xf numFmtId="0" fontId="26" fillId="2" borderId="38" xfId="0" applyFont="1" applyFill="1" applyBorder="1" applyAlignment="1" applyProtection="1">
      <alignment horizontal="left"/>
      <protection locked="0"/>
    </xf>
    <xf numFmtId="0" fontId="18" fillId="2" borderId="38" xfId="0" applyFont="1" applyFill="1" applyBorder="1" applyAlignment="1" applyProtection="1">
      <alignment horizontal="left"/>
      <protection locked="0"/>
    </xf>
  </cellXfs>
  <cellStyles count="11">
    <cellStyle name="Comma" xfId="1" builtinId="3"/>
    <cellStyle name="Comma 2" xfId="2" xr:uid="{00000000-0005-0000-0000-000001000000}"/>
    <cellStyle name="Comma 3" xfId="3" xr:uid="{00000000-0005-0000-0000-000002000000}"/>
    <cellStyle name="Currency" xfId="4" builtinId="4"/>
    <cellStyle name="Currency 2" xfId="5" xr:uid="{00000000-0005-0000-0000-000004000000}"/>
    <cellStyle name="Currency 3" xfId="6" xr:uid="{00000000-0005-0000-0000-000005000000}"/>
    <cellStyle name="Hyperlink" xfId="7" builtinId="8"/>
    <cellStyle name="Normal" xfId="0" builtinId="0"/>
    <cellStyle name="Percent" xfId="8" builtinId="5"/>
    <cellStyle name="Percent 2" xfId="9" xr:uid="{00000000-0005-0000-0000-000009000000}"/>
    <cellStyle name="Percent 3" xfId="10" xr:uid="{00000000-0005-0000-0000-00000A000000}"/>
  </cellStyles>
  <dxfs count="483">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9" defaultPivotStyle="PivotStyleLight16"/>
  <colors>
    <mruColors>
      <color rgb="FFD2C8DE"/>
      <color rgb="FFC6B9D5"/>
      <color rgb="FFBBABCD"/>
      <color rgb="FF9C84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38100</xdr:colOff>
      <xdr:row>2</xdr:row>
      <xdr:rowOff>15241</xdr:rowOff>
    </xdr:from>
    <xdr:to>
      <xdr:col>0</xdr:col>
      <xdr:colOff>7391400</xdr:colOff>
      <xdr:row>42</xdr:row>
      <xdr:rowOff>85725</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38100" y="510541"/>
          <a:ext cx="7353300" cy="7709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lang="en-US" sz="800" b="1" i="0" u="sng" strike="noStrike">
              <a:solidFill>
                <a:schemeClr val="dk1"/>
              </a:solidFill>
              <a:latin typeface="Arial" pitchFamily="34" charset="0"/>
              <a:ea typeface="+mn-ea"/>
              <a:cs typeface="Arial" pitchFamily="34" charset="0"/>
            </a:rPr>
            <a:t>Instru</a:t>
          </a:r>
          <a:r>
            <a:rPr lang="en-US" sz="800" b="1" i="0" u="sng" strike="noStrike" baseline="0">
              <a:solidFill>
                <a:schemeClr val="dk1"/>
              </a:solidFill>
              <a:latin typeface="Arial" pitchFamily="34" charset="0"/>
              <a:ea typeface="+mn-ea"/>
              <a:cs typeface="Arial" pitchFamily="34" charset="0"/>
            </a:rPr>
            <a:t>ctions</a:t>
          </a:r>
          <a:endParaRPr lang="en-US" sz="800" b="1" i="0" u="sng" strike="noStrike">
            <a:solidFill>
              <a:schemeClr val="dk1"/>
            </a:solidFill>
            <a:latin typeface="Arial" pitchFamily="34" charset="0"/>
            <a:ea typeface="+mn-ea"/>
            <a:cs typeface="Arial" pitchFamily="34" charset="0"/>
          </a:endParaRPr>
        </a:p>
        <a:p>
          <a:pPr>
            <a:lnSpc>
              <a:spcPts val="1100"/>
            </a:lnSpc>
          </a:pPr>
          <a:endParaRPr lang="en-US" sz="800" b="0" i="0" u="sng" strike="noStrike">
            <a:solidFill>
              <a:schemeClr val="dk1"/>
            </a:solidFill>
            <a:latin typeface="Arial" pitchFamily="34" charset="0"/>
            <a:ea typeface="+mn-ea"/>
            <a:cs typeface="Arial" pitchFamily="34" charset="0"/>
          </a:endParaRPr>
        </a:p>
        <a:p>
          <a:pPr>
            <a:lnSpc>
              <a:spcPts val="1100"/>
            </a:lnSpc>
          </a:pPr>
          <a:r>
            <a:rPr lang="en-US" sz="800" b="0" i="0">
              <a:solidFill>
                <a:schemeClr val="dk1"/>
              </a:solidFill>
              <a:latin typeface="Arial" pitchFamily="34" charset="0"/>
              <a:ea typeface="+mn-ea"/>
              <a:cs typeface="Arial" pitchFamily="34" charset="0"/>
            </a:rPr>
            <a:t>The Agency</a:t>
          </a:r>
          <a:r>
            <a:rPr lang="en-US" sz="800" b="0" i="0" baseline="0">
              <a:solidFill>
                <a:schemeClr val="dk1"/>
              </a:solidFill>
              <a:latin typeface="Arial" pitchFamily="34" charset="0"/>
              <a:ea typeface="+mn-ea"/>
              <a:cs typeface="Arial" pitchFamily="34" charset="0"/>
            </a:rPr>
            <a:t>-Wide / Project Budget Spreadsheet </a:t>
          </a:r>
          <a:r>
            <a:rPr lang="en-US" sz="800" b="0" i="0">
              <a:solidFill>
                <a:schemeClr val="dk1"/>
              </a:solidFill>
              <a:latin typeface="Arial" pitchFamily="34" charset="0"/>
              <a:ea typeface="+mn-ea"/>
              <a:cs typeface="Arial" pitchFamily="34" charset="0"/>
            </a:rPr>
            <a:t>is designed to assist agencies in documenting the agency-wide financial position as well as assist in the preparation of project budgets and unit of service rates.  </a:t>
          </a:r>
          <a:r>
            <a:rPr lang="en-US" sz="800">
              <a:solidFill>
                <a:schemeClr val="dk1"/>
              </a:solidFill>
              <a:latin typeface="Arial" pitchFamily="34" charset="0"/>
              <a:ea typeface="+mn-ea"/>
              <a:cs typeface="Arial" pitchFamily="34" charset="0"/>
            </a:rPr>
            <a:t>The tool design was based on input from multiple agencies with the goal of reducing </a:t>
          </a:r>
          <a:r>
            <a:rPr lang="en-US" sz="800" baseline="0">
              <a:solidFill>
                <a:schemeClr val="dk1"/>
              </a:solidFill>
              <a:latin typeface="Arial" pitchFamily="34" charset="0"/>
              <a:ea typeface="+mn-ea"/>
              <a:cs typeface="Arial" pitchFamily="34" charset="0"/>
            </a:rPr>
            <a:t>errors, omissions and aid in the collection of financial data during the application process.  Common data flows through the different pages to eliminate duplicate entry.  Check totals are provided throughout to assist agencies in verifying the data entered against their Audited Financials and Federal Form 990.</a:t>
          </a:r>
          <a:endParaRPr lang="en-US" sz="800">
            <a:latin typeface="Arial" pitchFamily="34" charset="0"/>
            <a:cs typeface="Arial" pitchFamily="34" charset="0"/>
          </a:endParaRPr>
        </a:p>
        <a:p>
          <a:pPr>
            <a:lnSpc>
              <a:spcPts val="1100"/>
            </a:lnSpc>
          </a:pPr>
          <a:endParaRPr lang="en-US" sz="800" b="0" i="0">
            <a:solidFill>
              <a:schemeClr val="dk1"/>
            </a:solidFill>
            <a:latin typeface="Arial" pitchFamily="34" charset="0"/>
            <a:ea typeface="+mn-ea"/>
            <a:cs typeface="Arial" pitchFamily="34" charset="0"/>
          </a:endParaRPr>
        </a:p>
        <a:p>
          <a:pPr>
            <a:lnSpc>
              <a:spcPts val="1100"/>
            </a:lnSpc>
          </a:pPr>
          <a:r>
            <a:rPr lang="en-US" sz="800" baseline="0">
              <a:solidFill>
                <a:schemeClr val="dk1"/>
              </a:solidFill>
              <a:latin typeface="Arial" pitchFamily="34" charset="0"/>
              <a:ea typeface="+mn-ea"/>
              <a:cs typeface="Arial" pitchFamily="34" charset="0"/>
            </a:rPr>
            <a:t>The </a:t>
          </a:r>
          <a:r>
            <a:rPr lang="en-US" sz="800" b="0" i="0">
              <a:solidFill>
                <a:schemeClr val="dk1"/>
              </a:solidFill>
              <a:effectLst/>
              <a:latin typeface="Arial" pitchFamily="34" charset="0"/>
              <a:ea typeface="+mn-ea"/>
              <a:cs typeface="Arial" pitchFamily="34" charset="0"/>
            </a:rPr>
            <a:t>Agency</a:t>
          </a:r>
          <a:r>
            <a:rPr lang="en-US" sz="800" b="0" i="0" baseline="0">
              <a:solidFill>
                <a:schemeClr val="dk1"/>
              </a:solidFill>
              <a:effectLst/>
              <a:latin typeface="Arial" pitchFamily="34" charset="0"/>
              <a:ea typeface="+mn-ea"/>
              <a:cs typeface="Arial" pitchFamily="34" charset="0"/>
            </a:rPr>
            <a:t>-Wide / Project Budget Spreadsheet </a:t>
          </a:r>
          <a:r>
            <a:rPr lang="en-US" sz="800" baseline="0">
              <a:solidFill>
                <a:schemeClr val="dk1"/>
              </a:solidFill>
              <a:latin typeface="Arial" pitchFamily="34" charset="0"/>
              <a:ea typeface="+mn-ea"/>
              <a:cs typeface="Arial" pitchFamily="34" charset="0"/>
            </a:rPr>
            <a:t>consist of tabs for:</a:t>
          </a:r>
          <a:endParaRPr lang="en-US" sz="800">
            <a:latin typeface="Arial" pitchFamily="34" charset="0"/>
            <a:cs typeface="Arial" pitchFamily="34" charset="0"/>
          </a:endParaRPr>
        </a:p>
        <a:p>
          <a:pPr>
            <a:lnSpc>
              <a:spcPts val="1100"/>
            </a:lnSpc>
          </a:pPr>
          <a:r>
            <a:rPr lang="en-US" sz="800" baseline="0">
              <a:solidFill>
                <a:schemeClr val="dk1"/>
              </a:solidFill>
              <a:latin typeface="Arial" pitchFamily="34" charset="0"/>
              <a:ea typeface="+mn-ea"/>
              <a:cs typeface="Arial" pitchFamily="34" charset="0"/>
            </a:rPr>
            <a:t>- Agency-Wide Data </a:t>
          </a:r>
        </a:p>
        <a:p>
          <a:pPr>
            <a:lnSpc>
              <a:spcPts val="1100"/>
            </a:lnSpc>
          </a:pPr>
          <a:r>
            <a:rPr lang="en-US" sz="800" baseline="0">
              <a:solidFill>
                <a:schemeClr val="dk1"/>
              </a:solidFill>
              <a:latin typeface="Arial" pitchFamily="34" charset="0"/>
              <a:ea typeface="+mn-ea"/>
              <a:cs typeface="Arial" pitchFamily="34" charset="0"/>
            </a:rPr>
            <a:t>- Ten Project Budgets using Purchase of Service (POS) - Unit of service billing.  </a:t>
          </a:r>
          <a:endParaRPr lang="en-US" sz="800">
            <a:latin typeface="Arial" pitchFamily="34" charset="0"/>
            <a:cs typeface="Arial" pitchFamily="34" charset="0"/>
          </a:endParaRPr>
        </a:p>
        <a:p>
          <a:pPr>
            <a:lnSpc>
              <a:spcPts val="1100"/>
            </a:lnSpc>
          </a:pPr>
          <a:r>
            <a:rPr lang="en-US" sz="800" baseline="0">
              <a:solidFill>
                <a:schemeClr val="dk1"/>
              </a:solidFill>
              <a:latin typeface="Arial" pitchFamily="34" charset="0"/>
              <a:ea typeface="+mn-ea"/>
              <a:cs typeface="Arial" pitchFamily="34" charset="0"/>
            </a:rPr>
            <a:t>- Each Project Budget sheet will support 10 different Unit of Service calculations per project.</a:t>
          </a:r>
          <a:endParaRPr lang="en-US" sz="800">
            <a:latin typeface="Arial" pitchFamily="34" charset="0"/>
            <a:cs typeface="Arial" pitchFamily="34" charset="0"/>
          </a:endParaRPr>
        </a:p>
        <a:p>
          <a:endParaRPr lang="en-US" sz="800" b="0" i="0">
            <a:solidFill>
              <a:schemeClr val="dk1"/>
            </a:solidFill>
            <a:latin typeface="Arial" pitchFamily="34" charset="0"/>
            <a:ea typeface="+mn-ea"/>
            <a:cs typeface="Arial" pitchFamily="34" charset="0"/>
          </a:endParaRPr>
        </a:p>
        <a:p>
          <a:pPr>
            <a:lnSpc>
              <a:spcPts val="1100"/>
            </a:lnSpc>
          </a:pPr>
          <a:r>
            <a:rPr lang="en-US" sz="800" b="1" i="0" u="none" strike="noStrike">
              <a:solidFill>
                <a:schemeClr val="dk1"/>
              </a:solidFill>
              <a:latin typeface="Arial" pitchFamily="34" charset="0"/>
              <a:ea typeface="+mn-ea"/>
              <a:cs typeface="Arial" pitchFamily="34" charset="0"/>
            </a:rPr>
            <a:t>Direct Project</a:t>
          </a:r>
          <a:r>
            <a:rPr lang="en-US" sz="800" b="1" i="0" u="none" strike="noStrike" baseline="0">
              <a:solidFill>
                <a:schemeClr val="dk1"/>
              </a:solidFill>
              <a:latin typeface="Arial" pitchFamily="34" charset="0"/>
              <a:ea typeface="+mn-ea"/>
              <a:cs typeface="Arial" pitchFamily="34" charset="0"/>
            </a:rPr>
            <a:t> Expenses are the expenses directly related to serving the client and </a:t>
          </a:r>
          <a:r>
            <a:rPr lang="en-US" sz="800" b="1" i="0" u="sng" strike="noStrike" baseline="0">
              <a:solidFill>
                <a:schemeClr val="dk1"/>
              </a:solidFill>
              <a:latin typeface="Arial" pitchFamily="34" charset="0"/>
              <a:ea typeface="+mn-ea"/>
              <a:cs typeface="Arial" pitchFamily="34" charset="0"/>
            </a:rPr>
            <a:t>do not</a:t>
          </a:r>
          <a:r>
            <a:rPr lang="en-US" sz="800" b="1" i="0" u="none" strike="noStrike" baseline="0">
              <a:solidFill>
                <a:schemeClr val="dk1"/>
              </a:solidFill>
              <a:latin typeface="Arial" pitchFamily="34" charset="0"/>
              <a:ea typeface="+mn-ea"/>
              <a:cs typeface="Arial" pitchFamily="34" charset="0"/>
            </a:rPr>
            <a:t> include Indirect or Administrative Expenses. </a:t>
          </a:r>
        </a:p>
        <a:p>
          <a:pPr>
            <a:lnSpc>
              <a:spcPts val="1100"/>
            </a:lnSpc>
          </a:pPr>
          <a:endParaRPr lang="en-US" sz="800" b="1" i="0" u="none" strike="noStrike">
            <a:solidFill>
              <a:schemeClr val="dk1"/>
            </a:solidFill>
            <a:latin typeface="Arial" pitchFamily="34" charset="0"/>
            <a:ea typeface="+mn-ea"/>
            <a:cs typeface="Arial" pitchFamily="34" charset="0"/>
          </a:endParaRPr>
        </a:p>
        <a:p>
          <a:r>
            <a:rPr lang="en-US" sz="800" b="0" i="0" u="none" strike="noStrike">
              <a:solidFill>
                <a:schemeClr val="dk1"/>
              </a:solidFill>
              <a:latin typeface="Arial" pitchFamily="34" charset="0"/>
              <a:ea typeface="+mn-ea"/>
              <a:cs typeface="Arial" pitchFamily="34" charset="0"/>
            </a:rPr>
            <a:t>1.  Please</a:t>
          </a:r>
          <a:r>
            <a:rPr lang="en-US" sz="800" b="0" i="0" u="none" strike="noStrike" baseline="0">
              <a:solidFill>
                <a:schemeClr val="dk1"/>
              </a:solidFill>
              <a:latin typeface="Arial" pitchFamily="34" charset="0"/>
              <a:ea typeface="+mn-ea"/>
              <a:cs typeface="Arial" pitchFamily="34" charset="0"/>
            </a:rPr>
            <a:t> ensure that the numbers entered </a:t>
          </a:r>
          <a:r>
            <a:rPr lang="en-US" sz="800" b="0" i="0" u="none" strike="noStrike">
              <a:solidFill>
                <a:schemeClr val="dk1"/>
              </a:solidFill>
              <a:latin typeface="Arial" pitchFamily="34" charset="0"/>
              <a:ea typeface="+mn-ea"/>
              <a:cs typeface="Arial" pitchFamily="34" charset="0"/>
            </a:rPr>
            <a:t>are consistent with</a:t>
          </a:r>
          <a:r>
            <a:rPr lang="en-US" sz="800" b="0" i="0" u="none" strike="noStrike" baseline="0">
              <a:solidFill>
                <a:schemeClr val="dk1"/>
              </a:solidFill>
              <a:latin typeface="Arial" pitchFamily="34" charset="0"/>
              <a:ea typeface="+mn-ea"/>
              <a:cs typeface="Arial" pitchFamily="34" charset="0"/>
            </a:rPr>
            <a:t> your Audited Financials, Federal Form 990, and the Project Budget Narrative justification for the </a:t>
          </a:r>
          <a:r>
            <a:rPr lang="en-US" sz="800" b="0" i="0" u="none" strike="noStrike">
              <a:solidFill>
                <a:schemeClr val="dk1"/>
              </a:solidFill>
              <a:latin typeface="Arial" pitchFamily="34" charset="0"/>
              <a:ea typeface="+mn-ea"/>
              <a:cs typeface="Arial" pitchFamily="34" charset="0"/>
            </a:rPr>
            <a:t>Application for Funding</a:t>
          </a:r>
          <a:r>
            <a:rPr lang="en-US" sz="800" baseline="0">
              <a:solidFill>
                <a:schemeClr val="dk1"/>
              </a:solidFill>
              <a:latin typeface="Arial" pitchFamily="34" charset="0"/>
              <a:ea typeface="+mn-ea"/>
              <a:cs typeface="Arial" pitchFamily="34" charset="0"/>
            </a:rPr>
            <a:t>.  Provide explanations for any variations.  For example: if there are differences in unit of service rates between years or audited rates, or if the agency-wide administrative overhead rate varies from the administrative overhead rate for this specific project.</a:t>
          </a:r>
          <a:endParaRPr lang="en-US" sz="800">
            <a:latin typeface="Arial" pitchFamily="34" charset="0"/>
            <a:cs typeface="Arial" pitchFamily="34" charset="0"/>
          </a:endParaRPr>
        </a:p>
        <a:p>
          <a:endParaRPr lang="en-US" sz="800" baseline="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chemeClr val="dk1"/>
              </a:solidFill>
              <a:latin typeface="Arial" pitchFamily="34" charset="0"/>
              <a:ea typeface="+mn-ea"/>
              <a:cs typeface="Arial" pitchFamily="34" charset="0"/>
            </a:rPr>
            <a:t>2.  The blue fields designate input areas.  Hover-over comments describing the information and calculations used are embedded throughout the worksheets and appear as small red triangles in the corner.    </a:t>
          </a:r>
          <a:endParaRPr lang="en-US" sz="800">
            <a:latin typeface="Arial" pitchFamily="34" charset="0"/>
            <a:cs typeface="Arial" pitchFamily="34" charset="0"/>
          </a:endParaRPr>
        </a:p>
        <a:p>
          <a:endParaRPr lang="en-US" sz="800" baseline="0">
            <a:solidFill>
              <a:schemeClr val="dk1"/>
            </a:solidFill>
            <a:latin typeface="Arial" pitchFamily="34" charset="0"/>
            <a:ea typeface="+mn-ea"/>
            <a:cs typeface="Arial" pitchFamily="34" charset="0"/>
          </a:endParaRPr>
        </a:p>
        <a:p>
          <a:r>
            <a:rPr lang="en-US" sz="800" baseline="0">
              <a:solidFill>
                <a:schemeClr val="dk1"/>
              </a:solidFill>
              <a:latin typeface="Arial" pitchFamily="34" charset="0"/>
              <a:ea typeface="+mn-ea"/>
              <a:cs typeface="Arial" pitchFamily="34" charset="0"/>
            </a:rPr>
            <a:t>3.   The Agency-Wide Data tab provides the agencies the ability to report multiple years of audited financial data associated with the agency. Agencies are requested to supply a minimum of two years of audited financials as well as next year's budget for revenue and expenses.  </a:t>
          </a:r>
        </a:p>
        <a:p>
          <a:endParaRPr lang="en-US" sz="800" baseline="0">
            <a:solidFill>
              <a:schemeClr val="dk1"/>
            </a:solidFill>
            <a:latin typeface="Arial" pitchFamily="34" charset="0"/>
            <a:ea typeface="+mn-ea"/>
            <a:cs typeface="Arial" pitchFamily="34" charset="0"/>
          </a:endParaRPr>
        </a:p>
        <a:p>
          <a:r>
            <a:rPr lang="en-US" sz="800" baseline="0">
              <a:solidFill>
                <a:schemeClr val="dk1"/>
              </a:solidFill>
              <a:latin typeface="Arial" pitchFamily="34" charset="0"/>
              <a:ea typeface="+mn-ea"/>
              <a:cs typeface="Arial" pitchFamily="34" charset="0"/>
            </a:rPr>
            <a:t>4. Ensure or use the same Service Area and Project Name as referenced in your project application.   </a:t>
          </a:r>
        </a:p>
        <a:p>
          <a:endParaRPr lang="en-US" sz="800" baseline="0">
            <a:solidFill>
              <a:schemeClr val="dk1"/>
            </a:solidFill>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800" baseline="0">
              <a:solidFill>
                <a:schemeClr val="dk1"/>
              </a:solidFill>
              <a:effectLst/>
              <a:latin typeface="Arial" pitchFamily="34" charset="0"/>
              <a:ea typeface="+mn-ea"/>
              <a:cs typeface="Arial" pitchFamily="34" charset="0"/>
            </a:rPr>
            <a:t>5.  List all direct staff that charge to requested projects on the Salary Analysis tab.  Allocate their salary dollars and billable hours to the specific units of service and identify the specific project number and unit number.  For example P1U1 clinical salaries links to Project 1 and Unit 1 Clinical Salaries field, which refers to the sum of salary dollars for a project unit of service and must match the specific total in the project budget. The Efficiency Standard % by staff indicates percent of billable time vs. total time the staff is budgeted for the agency.</a:t>
          </a:r>
          <a:endParaRPr lang="en-US" sz="800">
            <a:solidFill>
              <a:schemeClr val="dk1"/>
            </a:solidFill>
            <a:effectLst/>
            <a:latin typeface="Arial" pitchFamily="34" charset="0"/>
            <a:ea typeface="+mn-ea"/>
            <a:cs typeface="Arial" pitchFamily="34" charset="0"/>
          </a:endParaRPr>
        </a:p>
        <a:p>
          <a:endParaRPr lang="en-US" sz="800" baseline="0">
            <a:solidFill>
              <a:schemeClr val="dk1"/>
            </a:solidFill>
            <a:latin typeface="Arial" pitchFamily="34" charset="0"/>
            <a:ea typeface="+mn-ea"/>
            <a:cs typeface="Arial" pitchFamily="34" charset="0"/>
          </a:endParaRPr>
        </a:p>
        <a:p>
          <a:r>
            <a:rPr lang="en-US" sz="800" baseline="0">
              <a:solidFill>
                <a:schemeClr val="dk1"/>
              </a:solidFill>
              <a:latin typeface="Arial" pitchFamily="34" charset="0"/>
              <a:ea typeface="+mn-ea"/>
              <a:cs typeface="Arial" pitchFamily="34" charset="0"/>
            </a:rPr>
            <a:t>6.  Unit of Service is defined as a specific unit of intervention or activity and is associated with a specific purchase of service rate. Each project budget spreadsheet supports up to 10 different unit of service calculations for each project. All of which calculate up to the "Summary of all Units of Service" expenses.  Select the appropriate "Unit of Service" from the drop-down menu, which best matches the service being delivered. An optional Unit of Service - Additional Description field is available to further define the service when the same unit of service is used in the same project. </a:t>
          </a:r>
        </a:p>
        <a:p>
          <a:pPr marL="0" marR="0" indent="0" defTabSz="914400" eaLnBrk="1" fontAlgn="auto" latinLnBrk="0" hangingPunct="1">
            <a:lnSpc>
              <a:spcPct val="100000"/>
            </a:lnSpc>
            <a:spcBef>
              <a:spcPts val="0"/>
            </a:spcBef>
            <a:spcAft>
              <a:spcPts val="0"/>
            </a:spcAft>
            <a:buClrTx/>
            <a:buSzTx/>
            <a:buFontTx/>
            <a:buNone/>
            <a:tabLst/>
            <a:defRPr/>
          </a:pPr>
          <a:endParaRPr lang="en-US" sz="800" baseline="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chemeClr val="dk1"/>
              </a:solidFill>
              <a:latin typeface="Arial" pitchFamily="34" charset="0"/>
              <a:ea typeface="+mn-ea"/>
              <a:cs typeface="Arial" pitchFamily="34" charset="0"/>
            </a:rPr>
            <a:t>7. For consistency across agencies, all unit calculations will be based on </a:t>
          </a:r>
          <a:r>
            <a:rPr lang="en-US" sz="800" b="1" baseline="0">
              <a:solidFill>
                <a:schemeClr val="dk1"/>
              </a:solidFill>
              <a:latin typeface="Arial" pitchFamily="34" charset="0"/>
              <a:ea typeface="+mn-ea"/>
              <a:cs typeface="Arial" pitchFamily="34" charset="0"/>
            </a:rPr>
            <a:t>Client Direct Contact Time (Face Time)</a:t>
          </a:r>
          <a:r>
            <a:rPr lang="en-US" sz="800" baseline="0">
              <a:solidFill>
                <a:schemeClr val="dk1"/>
              </a:solidFill>
              <a:latin typeface="Arial" pitchFamily="34" charset="0"/>
              <a:ea typeface="+mn-ea"/>
              <a:cs typeface="Arial" pitchFamily="34" charset="0"/>
            </a:rPr>
            <a:t>. Costs associated with drive time, prep time etc., are includable in a project budget; however, the calculated rate and subsequent invoicing will be based only on </a:t>
          </a:r>
          <a:r>
            <a:rPr lang="en-US" sz="800" b="1" baseline="0">
              <a:solidFill>
                <a:schemeClr val="dk1"/>
              </a:solidFill>
              <a:latin typeface="Arial" pitchFamily="34" charset="0"/>
              <a:ea typeface="+mn-ea"/>
              <a:cs typeface="Arial" pitchFamily="34" charset="0"/>
            </a:rPr>
            <a:t>Direct Contact Time</a:t>
          </a:r>
          <a:r>
            <a:rPr lang="en-US" sz="800" baseline="0">
              <a:solidFill>
                <a:schemeClr val="dk1"/>
              </a:solidFill>
              <a:latin typeface="Arial" pitchFamily="34" charset="0"/>
              <a:ea typeface="+mn-ea"/>
              <a:cs typeface="Arial"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en-US" sz="800" baseline="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chemeClr val="dk1"/>
              </a:solidFill>
              <a:latin typeface="Arial" pitchFamily="34" charset="0"/>
              <a:ea typeface="+mn-ea"/>
              <a:cs typeface="Arial" pitchFamily="34" charset="0"/>
            </a:rPr>
            <a:t>8.  "Calculated per" is the unit of measure which aligns with the requested service area.  Valid units of measure are Hour, Day, or </a:t>
          </a:r>
          <a:r>
            <a:rPr lang="en-US" sz="800" baseline="0">
              <a:solidFill>
                <a:schemeClr val="dk1"/>
              </a:solidFill>
              <a:effectLst/>
              <a:latin typeface="Arial" pitchFamily="34" charset="0"/>
              <a:ea typeface="+mn-ea"/>
              <a:cs typeface="Arial" pitchFamily="34" charset="0"/>
            </a:rPr>
            <a:t>Presentation</a:t>
          </a:r>
          <a:r>
            <a:rPr lang="en-US" sz="800" baseline="0">
              <a:solidFill>
                <a:schemeClr val="dk1"/>
              </a:solidFill>
              <a:latin typeface="Arial" pitchFamily="34" charset="0"/>
              <a:ea typeface="+mn-ea"/>
              <a:cs typeface="Arial" pitchFamily="34" charset="0"/>
            </a:rPr>
            <a:t>. The unit "</a:t>
          </a:r>
          <a:r>
            <a:rPr lang="en-US" sz="800" baseline="0">
              <a:solidFill>
                <a:schemeClr val="dk1"/>
              </a:solidFill>
              <a:effectLst/>
              <a:latin typeface="Arial" pitchFamily="34" charset="0"/>
              <a:ea typeface="+mn-ea"/>
              <a:cs typeface="Arial" pitchFamily="34" charset="0"/>
            </a:rPr>
            <a:t>Each" is limited to a physical item and available only by request. </a:t>
          </a:r>
          <a:r>
            <a:rPr lang="en-US" sz="800" baseline="0">
              <a:solidFill>
                <a:schemeClr val="dk1"/>
              </a:solidFill>
              <a:latin typeface="Arial" pitchFamily="34" charset="0"/>
              <a:ea typeface="+mn-ea"/>
              <a:cs typeface="Arial" pitchFamily="34" charset="0"/>
            </a:rPr>
            <a:t> A "Presentation" denotes a single event without regards to the number of attendees or staff.  </a:t>
          </a:r>
        </a:p>
        <a:p>
          <a:pPr marL="0" marR="0" indent="0" defTabSz="914400" eaLnBrk="1" fontAlgn="auto" latinLnBrk="0" hangingPunct="1">
            <a:lnSpc>
              <a:spcPct val="100000"/>
            </a:lnSpc>
            <a:spcBef>
              <a:spcPts val="0"/>
            </a:spcBef>
            <a:spcAft>
              <a:spcPts val="0"/>
            </a:spcAft>
            <a:buClrTx/>
            <a:buSzTx/>
            <a:buFontTx/>
            <a:buNone/>
            <a:tabLst/>
            <a:defRPr/>
          </a:pPr>
          <a:endParaRPr lang="en-US" sz="800">
            <a:solidFill>
              <a:schemeClr val="dk1"/>
            </a:solidFill>
            <a:latin typeface="Arial" pitchFamily="34" charset="0"/>
            <a:ea typeface="+mn-ea"/>
            <a:cs typeface="Arial" pitchFamily="34" charset="0"/>
          </a:endParaRPr>
        </a:p>
        <a:p>
          <a:r>
            <a:rPr lang="en-US" sz="800">
              <a:solidFill>
                <a:schemeClr val="dk1"/>
              </a:solidFill>
              <a:latin typeface="Arial" pitchFamily="34" charset="0"/>
              <a:ea typeface="+mn-ea"/>
              <a:cs typeface="Arial" pitchFamily="34" charset="0"/>
            </a:rPr>
            <a:t>9.  A blank template and budget worksheet example is available at www.lincolncountykids.org-Funding Info</a:t>
          </a:r>
          <a:r>
            <a:rPr lang="en-US" sz="800" baseline="0">
              <a:solidFill>
                <a:schemeClr val="dk1"/>
              </a:solidFill>
              <a:latin typeface="Arial" pitchFamily="34" charset="0"/>
              <a:ea typeface="+mn-ea"/>
              <a:cs typeface="Arial" pitchFamily="34" charset="0"/>
            </a:rPr>
            <a:t>.</a:t>
          </a:r>
          <a:endParaRPr lang="en-US" sz="800">
            <a:solidFill>
              <a:schemeClr val="dk1"/>
            </a:solidFill>
            <a:latin typeface="Arial" pitchFamily="34" charset="0"/>
            <a:ea typeface="+mn-ea"/>
            <a:cs typeface="Arial" pitchFamily="34" charset="0"/>
          </a:endParaRPr>
        </a:p>
        <a:p>
          <a:endParaRPr lang="en-US" sz="800">
            <a:solidFill>
              <a:schemeClr val="dk1"/>
            </a:solidFill>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latin typeface="Arial" pitchFamily="34" charset="0"/>
              <a:ea typeface="+mn-ea"/>
              <a:cs typeface="Arial" pitchFamily="34" charset="0"/>
            </a:rPr>
            <a:t>10. Upload an electronic copy of this workbook to Cheri Winchester,</a:t>
          </a:r>
          <a:r>
            <a:rPr lang="en-US" sz="800" baseline="0">
              <a:solidFill>
                <a:schemeClr val="dk1"/>
              </a:solidFill>
              <a:latin typeface="Arial" pitchFamily="34" charset="0"/>
              <a:ea typeface="+mn-ea"/>
              <a:cs typeface="Arial" pitchFamily="34" charset="0"/>
            </a:rPr>
            <a:t> Executive Director</a:t>
          </a:r>
          <a:r>
            <a:rPr lang="en-US" sz="800">
              <a:solidFill>
                <a:schemeClr val="dk1"/>
              </a:solidFill>
              <a:latin typeface="Arial" pitchFamily="34" charset="0"/>
              <a:ea typeface="+mn-ea"/>
              <a:cs typeface="Arial" pitchFamily="34" charset="0"/>
            </a:rPr>
            <a:t>, at director@lincolncountykids.org. Use the following naming format </a:t>
          </a:r>
          <a:r>
            <a:rPr lang="en-US" sz="800" baseline="0">
              <a:latin typeface="Arial" pitchFamily="34" charset="0"/>
              <a:cs typeface="Arial" pitchFamily="34" charset="0"/>
            </a:rPr>
            <a:t>2026-AGENCY NAME.xls   </a:t>
          </a:r>
        </a:p>
        <a:p>
          <a:pPr marL="0" marR="0" lvl="0" indent="0" defTabSz="914400" eaLnBrk="1" fontAlgn="auto" latinLnBrk="0" hangingPunct="1">
            <a:lnSpc>
              <a:spcPct val="100000"/>
            </a:lnSpc>
            <a:spcBef>
              <a:spcPts val="0"/>
            </a:spcBef>
            <a:spcAft>
              <a:spcPts val="0"/>
            </a:spcAft>
            <a:buClrTx/>
            <a:buSzTx/>
            <a:buFontTx/>
            <a:buNone/>
            <a:tabLst/>
            <a:defRPr/>
          </a:pPr>
          <a:endParaRPr lang="en-US" sz="800" baseline="0">
            <a:latin typeface="Arial" pitchFamily="34" charset="0"/>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800" baseline="0">
              <a:latin typeface="Arial" pitchFamily="34" charset="0"/>
              <a:cs typeface="Arial" pitchFamily="34" charset="0"/>
            </a:rPr>
            <a:t>11. Optional Supplemental Budget information in the form of spreadsheets or other documents can be uploaded in Project Level Assessment, Section VII Project Budget Narrative. </a:t>
          </a:r>
        </a:p>
        <a:p>
          <a:endParaRPr lang="en-US" sz="800" baseline="0">
            <a:latin typeface="Arial" pitchFamily="34" charset="0"/>
            <a:cs typeface="Arial" pitchFamily="34" charset="0"/>
          </a:endParaRPr>
        </a:p>
        <a:p>
          <a:pPr eaLnBrk="1" fontAlgn="auto" latinLnBrk="0" hangingPunct="1"/>
          <a:r>
            <a:rPr lang="en-US" sz="800" b="1" u="sng" baseline="0">
              <a:solidFill>
                <a:schemeClr val="dk1"/>
              </a:solidFill>
              <a:latin typeface="Arial" pitchFamily="34" charset="0"/>
              <a:ea typeface="+mn-ea"/>
              <a:cs typeface="Arial" pitchFamily="34" charset="0"/>
            </a:rPr>
            <a:t>IMPORTANT</a:t>
          </a:r>
          <a:endParaRPr lang="en-US" sz="800" b="1" u="sng">
            <a:latin typeface="Arial" pitchFamily="34" charset="0"/>
            <a:cs typeface="Arial" pitchFamily="34" charset="0"/>
          </a:endParaRPr>
        </a:p>
        <a:p>
          <a:pPr eaLnBrk="1" fontAlgn="auto" latinLnBrk="0" hangingPunct="1"/>
          <a:r>
            <a:rPr lang="en-US" sz="800" baseline="0">
              <a:solidFill>
                <a:schemeClr val="dk1"/>
              </a:solidFill>
              <a:latin typeface="Arial" pitchFamily="34" charset="0"/>
              <a:ea typeface="+mn-ea"/>
              <a:cs typeface="Arial" pitchFamily="34" charset="0"/>
            </a:rPr>
            <a:t>If your unit of service cost has been audited, please provide the audited unit cost for the projects unit of service.  Audited unit of service costs are optional in the initial project application; however, are required in following years. Please ensure the financial numbers noted in for the project application match the like item in the Agency-Wide / Project Budget Spreadsheet. </a:t>
          </a:r>
        </a:p>
        <a:p>
          <a:pPr eaLnBrk="1" fontAlgn="auto" latinLnBrk="0" hangingPunct="1"/>
          <a:r>
            <a:rPr lang="en-US" sz="800" baseline="0">
              <a:solidFill>
                <a:schemeClr val="dk1"/>
              </a:solidFill>
              <a:latin typeface="Arial" pitchFamily="34" charset="0"/>
              <a:ea typeface="+mn-ea"/>
              <a:cs typeface="Arial" pitchFamily="34" charset="0"/>
            </a:rPr>
            <a:t> </a:t>
          </a:r>
        </a:p>
        <a:p>
          <a:pPr eaLnBrk="1" fontAlgn="auto" latinLnBrk="0" hangingPunct="1"/>
          <a:r>
            <a:rPr lang="en-US" sz="800" baseline="0">
              <a:solidFill>
                <a:schemeClr val="dk1"/>
              </a:solidFill>
              <a:latin typeface="Arial" pitchFamily="34" charset="0"/>
              <a:ea typeface="+mn-ea"/>
              <a:cs typeface="Arial" pitchFamily="34" charset="0"/>
            </a:rPr>
            <a:t>Enter in prior years unit cost rate for each Project Unit Cost provided in the prior year. If there has been a change in how the Project Unit of Cost was calculated for the prior year (Total Time vs. Contact Time) adjust last year's rate to match how it is presented in the current submittal and detail your calculation assumptions in your budget narrative.</a:t>
          </a:r>
          <a:endParaRPr lang="en-US" sz="800">
            <a:solidFill>
              <a:schemeClr val="dk1"/>
            </a:solidFill>
            <a:latin typeface="Arial" pitchFamily="34" charset="0"/>
            <a:ea typeface="+mn-ea"/>
            <a:cs typeface="Arial" pitchFamily="34" charset="0"/>
          </a:endParaRPr>
        </a:p>
      </xdr:txBody>
    </xdr:sp>
    <xdr:clientData/>
  </xdr:twoCellAnchor>
  <xdr:oneCellAnchor>
    <xdr:from>
      <xdr:col>0</xdr:col>
      <xdr:colOff>1</xdr:colOff>
      <xdr:row>0</xdr:row>
      <xdr:rowOff>0</xdr:rowOff>
    </xdr:from>
    <xdr:ext cx="6812280" cy="457200"/>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1" y="0"/>
          <a:ext cx="6812280"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1000" b="1">
              <a:solidFill>
                <a:schemeClr val="tx1"/>
              </a:solidFill>
              <a:latin typeface="Times New Roman" pitchFamily="18" charset="0"/>
              <a:ea typeface="+mn-ea"/>
              <a:cs typeface="Times New Roman" pitchFamily="18" charset="0"/>
            </a:rPr>
            <a:t>                                       </a:t>
          </a:r>
          <a:r>
            <a:rPr lang="en-US" sz="1000" b="1">
              <a:solidFill>
                <a:schemeClr val="tx1"/>
              </a:solidFill>
              <a:latin typeface="Arial" pitchFamily="34" charset="0"/>
              <a:ea typeface="+mn-ea"/>
              <a:cs typeface="Arial" pitchFamily="34" charset="0"/>
            </a:rPr>
            <a:t>Lincoln</a:t>
          </a:r>
          <a:r>
            <a:rPr lang="en-US" sz="1000" b="1" baseline="0">
              <a:solidFill>
                <a:schemeClr val="tx1"/>
              </a:solidFill>
              <a:latin typeface="Arial" pitchFamily="34" charset="0"/>
              <a:ea typeface="+mn-ea"/>
              <a:cs typeface="Arial" pitchFamily="34" charset="0"/>
            </a:rPr>
            <a:t> County Resource Board                      </a:t>
          </a:r>
          <a:r>
            <a:rPr lang="en-US" sz="1000" baseline="0">
              <a:solidFill>
                <a:schemeClr val="tx1"/>
              </a:solidFill>
              <a:latin typeface="Arial" pitchFamily="34" charset="0"/>
              <a:ea typeface="+mn-ea"/>
              <a:cs typeface="Arial" pitchFamily="34" charset="0"/>
            </a:rPr>
            <a:t>	</a:t>
          </a:r>
          <a:endParaRPr lang="en-US" sz="1000">
            <a:solidFill>
              <a:sysClr val="windowText" lastClr="000000"/>
            </a:solidFill>
            <a:latin typeface="Arial" pitchFamily="34" charset="0"/>
            <a:ea typeface="+mn-ea"/>
            <a:cs typeface="Arial" pitchFamily="34" charset="0"/>
          </a:endParaRPr>
        </a:p>
        <a:p>
          <a:pPr algn="ctr"/>
          <a:r>
            <a:rPr lang="en-US" sz="1000" b="1">
              <a:solidFill>
                <a:sysClr val="windowText" lastClr="000000"/>
              </a:solidFill>
              <a:latin typeface="Arial" pitchFamily="34" charset="0"/>
              <a:ea typeface="+mn-ea"/>
              <a:cs typeface="Arial" pitchFamily="34" charset="0"/>
            </a:rPr>
            <a:t>Agency-Wide / Project Budget Spreadsheet</a:t>
          </a:r>
        </a:p>
        <a:p>
          <a:pPr algn="ctr"/>
          <a:endParaRPr lang="en-US" sz="1600">
            <a:latin typeface="Rage Italic" pitchFamily="66" charset="0"/>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lincolncountykids.org/" TargetMode="External"/><Relationship Id="rId1" Type="http://schemas.openxmlformats.org/officeDocument/2006/relationships/hyperlink" Target="mailto:director@lincolncountykids.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32"/>
  <sheetViews>
    <sheetView tabSelected="1" topLeftCell="A27" zoomScale="150" zoomScaleNormal="150" workbookViewId="0">
      <selection activeCell="H38" sqref="H38"/>
    </sheetView>
  </sheetViews>
  <sheetFormatPr defaultRowHeight="15"/>
  <cols>
    <col min="1" max="1" width="111.42578125" customWidth="1"/>
    <col min="14" max="14" width="28.42578125" customWidth="1"/>
    <col min="15" max="19" width="18.28515625" customWidth="1"/>
  </cols>
  <sheetData>
    <row r="1" spans="1:16" ht="23.25">
      <c r="A1" s="5"/>
    </row>
    <row r="2" spans="1:16" ht="15.75">
      <c r="A2" s="6"/>
    </row>
    <row r="3" spans="1:16" ht="15.75">
      <c r="A3" s="6"/>
    </row>
    <row r="13" spans="1:16">
      <c r="P13" s="1"/>
    </row>
    <row r="14" spans="1:16">
      <c r="P14" s="1"/>
    </row>
    <row r="15" spans="1:16">
      <c r="P15" s="1"/>
    </row>
    <row r="16" spans="1:16">
      <c r="P16" s="1"/>
    </row>
    <row r="23" spans="1:1" ht="15.75">
      <c r="A23" s="2"/>
    </row>
    <row r="24" spans="1:1">
      <c r="A24" s="3"/>
    </row>
    <row r="25" spans="1:1">
      <c r="A25" s="4"/>
    </row>
    <row r="26" spans="1:1">
      <c r="A26" s="4"/>
    </row>
    <row r="27" spans="1:1">
      <c r="A27" s="4"/>
    </row>
    <row r="28" spans="1:1">
      <c r="A28" s="3"/>
    </row>
    <row r="32" spans="1:1">
      <c r="A32" s="1"/>
    </row>
  </sheetData>
  <phoneticPr fontId="12" type="noConversion"/>
  <pageMargins left="0.25" right="0.25" top="0.5" bottom="0.2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386"/>
  <sheetViews>
    <sheetView topLeftCell="A27" zoomScaleNormal="100" workbookViewId="0">
      <selection activeCell="F17" sqref="F17"/>
    </sheetView>
  </sheetViews>
  <sheetFormatPr defaultRowHeight="15"/>
  <cols>
    <col min="1" max="1" width="3.140625" customWidth="1"/>
    <col min="2" max="2" width="10" customWidth="1"/>
    <col min="3" max="3" width="10.28515625" customWidth="1"/>
    <col min="4" max="4" width="32.28515625" customWidth="1"/>
    <col min="5" max="5" width="14" customWidth="1"/>
    <col min="6" max="6" width="13.7109375" customWidth="1"/>
    <col min="7" max="7" width="17.5703125" customWidth="1"/>
    <col min="8" max="8" width="13.7109375" customWidth="1"/>
    <col min="9" max="9" width="6.28515625" customWidth="1"/>
    <col min="10" max="10" width="13.7109375" customWidth="1"/>
    <col min="11" max="11" width="7.5703125" customWidth="1"/>
    <col min="13" max="13" width="8.85546875" customWidth="1"/>
    <col min="14" max="14" width="4.42578125" customWidth="1"/>
    <col min="15" max="15" width="24.7109375" customWidth="1"/>
    <col min="16" max="16" width="12.85546875" customWidth="1"/>
    <col min="17" max="17" width="8" customWidth="1"/>
    <col min="18" max="18" width="7.42578125" customWidth="1"/>
    <col min="19" max="19" width="10.140625" customWidth="1"/>
    <col min="20" max="20" width="6.7109375" customWidth="1"/>
    <col min="21" max="21" width="11.140625" customWidth="1"/>
    <col min="22" max="22" width="8.7109375" customWidth="1"/>
    <col min="23" max="23" width="9" customWidth="1"/>
    <col min="24" max="24" width="7.42578125" customWidth="1"/>
    <col min="25" max="25" width="10.140625" customWidth="1"/>
    <col min="26" max="26" width="7.5703125" customWidth="1"/>
    <col min="27" max="27" width="11.140625" style="192" customWidth="1"/>
  </cols>
  <sheetData>
    <row r="1" spans="1:27">
      <c r="A1" s="10" t="s">
        <v>1</v>
      </c>
      <c r="B1" s="11"/>
      <c r="C1" s="463"/>
      <c r="D1" s="464"/>
      <c r="E1" s="464"/>
      <c r="F1" s="122"/>
      <c r="G1" s="12"/>
      <c r="H1" s="10" t="s">
        <v>40</v>
      </c>
      <c r="I1" s="465"/>
      <c r="J1" s="466"/>
      <c r="K1" s="466"/>
      <c r="L1" s="7"/>
      <c r="M1" s="7"/>
      <c r="N1" s="7"/>
      <c r="O1" s="7"/>
      <c r="P1" s="7"/>
    </row>
    <row r="2" spans="1:27">
      <c r="A2" s="11" t="s">
        <v>60</v>
      </c>
      <c r="B2" s="26"/>
      <c r="C2" s="427"/>
      <c r="D2" s="427"/>
      <c r="E2" s="427"/>
      <c r="F2" s="427"/>
      <c r="G2" s="12"/>
      <c r="H2" s="10" t="s">
        <v>42</v>
      </c>
      <c r="I2" s="467"/>
      <c r="J2" s="468"/>
      <c r="K2" s="468"/>
      <c r="L2" s="7"/>
      <c r="M2" s="7"/>
      <c r="N2" s="7"/>
      <c r="O2" s="7"/>
      <c r="P2" s="7"/>
    </row>
    <row r="3" spans="1:27" ht="14.25" customHeight="1">
      <c r="A3" s="10" t="s">
        <v>100</v>
      </c>
      <c r="B3" s="10"/>
      <c r="C3" s="469"/>
      <c r="D3" s="469"/>
      <c r="E3" s="469"/>
      <c r="F3" s="469"/>
      <c r="G3" s="10"/>
      <c r="H3" s="10"/>
      <c r="I3" s="10"/>
      <c r="J3" s="10"/>
      <c r="K3" s="10"/>
      <c r="L3" s="7"/>
      <c r="M3" s="7"/>
      <c r="N3" s="7"/>
      <c r="O3" s="121"/>
      <c r="P3" s="121"/>
    </row>
    <row r="4" spans="1:27" ht="5.25" customHeight="1">
      <c r="A4" s="10"/>
      <c r="B4" s="10"/>
      <c r="C4" s="13"/>
      <c r="D4" s="13"/>
      <c r="E4" s="13"/>
      <c r="F4" s="10"/>
      <c r="G4" s="10"/>
      <c r="H4" s="10"/>
      <c r="I4" s="10"/>
      <c r="J4" s="10"/>
      <c r="K4" s="10"/>
      <c r="L4" s="7"/>
      <c r="M4" s="7"/>
      <c r="N4" s="7"/>
      <c r="O4" s="7"/>
      <c r="P4" s="7"/>
    </row>
    <row r="5" spans="1:27" ht="5.25" customHeight="1">
      <c r="A5" s="10"/>
      <c r="B5" s="10"/>
      <c r="C5" s="13"/>
      <c r="D5" s="13"/>
      <c r="E5" s="13"/>
      <c r="F5" s="10"/>
      <c r="G5" s="10"/>
      <c r="H5" s="10"/>
      <c r="I5" s="10"/>
      <c r="J5" s="10"/>
      <c r="K5" s="10"/>
      <c r="L5" s="7"/>
      <c r="M5" s="7"/>
      <c r="N5" s="7"/>
      <c r="O5" s="7"/>
      <c r="P5" s="7"/>
    </row>
    <row r="6" spans="1:27" ht="15.75" thickBot="1">
      <c r="A6" s="462" t="s">
        <v>65</v>
      </c>
      <c r="B6" s="462"/>
      <c r="C6" s="462"/>
      <c r="D6" s="462"/>
      <c r="E6" s="27"/>
      <c r="F6" s="28">
        <v>12</v>
      </c>
      <c r="G6" s="29"/>
      <c r="H6" s="247" t="s">
        <v>413</v>
      </c>
      <c r="I6" s="247"/>
      <c r="J6" s="247" t="str">
        <f>M8</f>
        <v>P4</v>
      </c>
      <c r="K6" s="248"/>
      <c r="L6" s="7"/>
      <c r="M6" s="7"/>
      <c r="N6" s="7"/>
      <c r="O6" s="7"/>
      <c r="P6" s="7"/>
    </row>
    <row r="7" spans="1:27" ht="15.75" thickBot="1">
      <c r="A7" s="10"/>
      <c r="B7" s="82"/>
      <c r="C7" s="83"/>
      <c r="D7" s="83"/>
      <c r="E7" s="83"/>
      <c r="F7" s="457" t="s">
        <v>686</v>
      </c>
      <c r="G7" s="457"/>
      <c r="H7" s="457"/>
      <c r="I7" s="457"/>
      <c r="J7" s="457"/>
      <c r="K7" s="458"/>
      <c r="L7" s="7"/>
      <c r="M7" s="7"/>
      <c r="N7" s="7"/>
      <c r="O7" s="7"/>
      <c r="P7" s="7"/>
    </row>
    <row r="8" spans="1:27" s="123" customFormat="1" ht="18.75" customHeight="1" thickBot="1">
      <c r="A8" s="30"/>
      <c r="B8" s="84"/>
      <c r="C8" s="85"/>
      <c r="D8" s="86"/>
      <c r="E8" s="87" t="str">
        <f>CONCATENATE(Control!$B$4, " Recom")</f>
        <v>LCRB Recom</v>
      </c>
      <c r="F8" s="87" t="str">
        <f>CONCATENATE(Control!$B$4, " Request")</f>
        <v>LCRB Request</v>
      </c>
      <c r="G8" s="88"/>
      <c r="H8" s="88" t="s">
        <v>55</v>
      </c>
      <c r="I8" s="88"/>
      <c r="J8" s="88" t="s">
        <v>52</v>
      </c>
      <c r="K8" s="89" t="s">
        <v>47</v>
      </c>
      <c r="L8" s="8"/>
      <c r="M8" s="126" t="s">
        <v>150</v>
      </c>
      <c r="N8" s="8"/>
      <c r="O8" s="8"/>
      <c r="P8" s="8"/>
      <c r="Q8" s="459" t="str">
        <f>CONCATENATE(Control!$B$4, " Recommend")</f>
        <v>LCRB Recommend</v>
      </c>
      <c r="R8" s="460"/>
      <c r="S8" s="460"/>
      <c r="T8" s="460"/>
      <c r="U8" s="160"/>
      <c r="V8" s="125"/>
      <c r="W8" s="162"/>
      <c r="X8" s="459" t="s">
        <v>117</v>
      </c>
      <c r="Y8" s="460"/>
      <c r="Z8" s="460"/>
      <c r="AA8" s="193"/>
    </row>
    <row r="9" spans="1:27" ht="39.75" thickBot="1">
      <c r="A9" s="10"/>
      <c r="B9" s="74" t="s">
        <v>62</v>
      </c>
      <c r="C9" s="33"/>
      <c r="D9" s="35"/>
      <c r="E9" s="33"/>
      <c r="F9" s="73"/>
      <c r="G9" s="33"/>
      <c r="H9" s="33"/>
      <c r="I9" s="33"/>
      <c r="J9" s="33"/>
      <c r="K9" s="35"/>
      <c r="L9" s="7"/>
      <c r="M9" s="126" t="s">
        <v>259</v>
      </c>
      <c r="N9" s="175" t="s">
        <v>167</v>
      </c>
      <c r="O9" s="105" t="s">
        <v>101</v>
      </c>
      <c r="P9" s="105" t="s">
        <v>162</v>
      </c>
      <c r="Q9" s="106" t="s">
        <v>163</v>
      </c>
      <c r="R9" s="174" t="s">
        <v>165</v>
      </c>
      <c r="S9" s="107" t="s">
        <v>102</v>
      </c>
      <c r="T9" s="174" t="s">
        <v>164</v>
      </c>
      <c r="U9" s="108" t="s">
        <v>52</v>
      </c>
      <c r="V9" s="144" t="s">
        <v>144</v>
      </c>
      <c r="W9" s="163" t="s">
        <v>154</v>
      </c>
      <c r="X9" s="189" t="s">
        <v>165</v>
      </c>
      <c r="Y9" s="107" t="s">
        <v>102</v>
      </c>
      <c r="Z9" s="174" t="s">
        <v>164</v>
      </c>
      <c r="AA9" s="194" t="s">
        <v>52</v>
      </c>
    </row>
    <row r="10" spans="1:27">
      <c r="A10" s="10"/>
      <c r="B10" s="73"/>
      <c r="C10" s="32" t="str">
        <f>+Control!A146</f>
        <v>LCRB Funds</v>
      </c>
      <c r="D10" s="35"/>
      <c r="E10" s="36">
        <v>0</v>
      </c>
      <c r="F10" s="37">
        <v>0</v>
      </c>
      <c r="G10" s="38"/>
      <c r="H10" s="38"/>
      <c r="I10" s="38"/>
      <c r="J10" s="39">
        <f t="shared" ref="J10:J23" si="0">F10+H10</f>
        <v>0</v>
      </c>
      <c r="K10" s="40" t="str">
        <f t="shared" ref="K10:K24" si="1">IF(J$24=0,"-",J10/J$24)</f>
        <v>-</v>
      </c>
      <c r="L10" s="7"/>
      <c r="M10" s="128"/>
      <c r="N10" s="73" t="s">
        <v>168</v>
      </c>
      <c r="O10" s="117"/>
      <c r="P10" s="117"/>
      <c r="Q10" s="114"/>
      <c r="R10" s="109"/>
      <c r="S10" s="196">
        <v>0</v>
      </c>
      <c r="T10" s="109">
        <v>0</v>
      </c>
      <c r="U10" s="190">
        <f>ROUND(+S10*T10,0)</f>
        <v>0</v>
      </c>
      <c r="V10" s="198">
        <v>0</v>
      </c>
      <c r="W10" s="197">
        <v>0</v>
      </c>
      <c r="X10" s="145"/>
      <c r="Y10" s="196">
        <v>0</v>
      </c>
      <c r="Z10" s="109"/>
      <c r="AA10" s="190">
        <f>ROUND(+Y10*Z10,0)</f>
        <v>0</v>
      </c>
    </row>
    <row r="11" spans="1:27">
      <c r="A11" s="10"/>
      <c r="B11" s="73"/>
      <c r="C11" s="32" t="str">
        <f>+Control!A147</f>
        <v>Federal Funds</v>
      </c>
      <c r="D11" s="41"/>
      <c r="E11" s="32"/>
      <c r="F11" s="42"/>
      <c r="G11" s="38"/>
      <c r="H11" s="43">
        <v>0</v>
      </c>
      <c r="I11" s="38"/>
      <c r="J11" s="38">
        <f t="shared" si="0"/>
        <v>0</v>
      </c>
      <c r="K11" s="40" t="str">
        <f t="shared" si="1"/>
        <v>-</v>
      </c>
      <c r="L11" s="7"/>
      <c r="M11" s="127"/>
      <c r="N11" s="73" t="s">
        <v>169</v>
      </c>
      <c r="O11" s="117" t="str">
        <f>IF(D90=0," ",D90)</f>
        <v xml:space="preserve"> </v>
      </c>
      <c r="P11" s="117" t="str">
        <f>IF(F90=0," ",F90)</f>
        <v xml:space="preserve"> </v>
      </c>
      <c r="Q11" s="114">
        <f>J90</f>
        <v>0</v>
      </c>
      <c r="R11" s="109">
        <f>E114</f>
        <v>0</v>
      </c>
      <c r="S11" s="196">
        <f>ROUND(E117,2)</f>
        <v>0</v>
      </c>
      <c r="T11" s="109">
        <f>E115</f>
        <v>0</v>
      </c>
      <c r="U11" s="190">
        <f>ROUND(+S11*T11,0)</f>
        <v>0</v>
      </c>
      <c r="V11" s="198">
        <v>0</v>
      </c>
      <c r="W11" s="197">
        <f>F119</f>
        <v>0</v>
      </c>
      <c r="X11" s="145">
        <f>F114</f>
        <v>0</v>
      </c>
      <c r="Y11" s="196">
        <f>ROUND(F117,2)</f>
        <v>0</v>
      </c>
      <c r="Z11" s="109">
        <f>F115</f>
        <v>0</v>
      </c>
      <c r="AA11" s="190">
        <f t="shared" ref="AA11:AA19" si="2">ROUND(+Y11*Z11,0)</f>
        <v>0</v>
      </c>
    </row>
    <row r="12" spans="1:27">
      <c r="A12" s="10"/>
      <c r="B12" s="73"/>
      <c r="C12" s="32" t="str">
        <f>+Control!A148</f>
        <v>State Funds</v>
      </c>
      <c r="D12" s="41"/>
      <c r="E12" s="32"/>
      <c r="F12" s="42"/>
      <c r="G12" s="38"/>
      <c r="H12" s="44">
        <v>0</v>
      </c>
      <c r="I12" s="38"/>
      <c r="J12" s="38">
        <f t="shared" si="0"/>
        <v>0</v>
      </c>
      <c r="K12" s="40" t="str">
        <f t="shared" si="1"/>
        <v>-</v>
      </c>
      <c r="L12" s="7"/>
      <c r="M12" s="127"/>
      <c r="N12" s="73" t="s">
        <v>170</v>
      </c>
      <c r="O12" s="117" t="str">
        <f>IF(D123=0," ",D123)</f>
        <v xml:space="preserve"> </v>
      </c>
      <c r="P12" s="117" t="str">
        <f>IF(F123=0," ",F123)</f>
        <v xml:space="preserve"> </v>
      </c>
      <c r="Q12" s="114">
        <f>J123</f>
        <v>0</v>
      </c>
      <c r="R12" s="109">
        <f>E147</f>
        <v>0</v>
      </c>
      <c r="S12" s="196">
        <f>ROUND(E150,2)</f>
        <v>0</v>
      </c>
      <c r="T12" s="109">
        <f>E148</f>
        <v>0</v>
      </c>
      <c r="U12" s="190">
        <f>ROUND(+S12*T12,0)</f>
        <v>0</v>
      </c>
      <c r="V12" s="198">
        <f>+F153</f>
        <v>0</v>
      </c>
      <c r="W12" s="197">
        <f>F152</f>
        <v>0</v>
      </c>
      <c r="X12" s="145">
        <f>F147</f>
        <v>0</v>
      </c>
      <c r="Y12" s="196">
        <f>ROUND(F150,2)</f>
        <v>0</v>
      </c>
      <c r="Z12" s="109">
        <f>F148</f>
        <v>0</v>
      </c>
      <c r="AA12" s="190">
        <f t="shared" si="2"/>
        <v>0</v>
      </c>
    </row>
    <row r="13" spans="1:27">
      <c r="A13" s="10"/>
      <c r="B13" s="73"/>
      <c r="C13" s="32" t="str">
        <f>+Control!A149</f>
        <v>Other County Funds</v>
      </c>
      <c r="D13" s="35"/>
      <c r="E13" s="33"/>
      <c r="F13" s="42"/>
      <c r="G13" s="38"/>
      <c r="H13" s="44">
        <v>0</v>
      </c>
      <c r="I13" s="38"/>
      <c r="J13" s="38">
        <f t="shared" si="0"/>
        <v>0</v>
      </c>
      <c r="K13" s="40" t="str">
        <f t="shared" si="1"/>
        <v>-</v>
      </c>
      <c r="L13" s="7"/>
      <c r="M13" s="127"/>
      <c r="N13" s="73" t="s">
        <v>171</v>
      </c>
      <c r="O13" s="117" t="str">
        <f>IF(D156=0," ",D156)</f>
        <v xml:space="preserve"> </v>
      </c>
      <c r="P13" s="117" t="str">
        <f>IF(F156=0," ",F156)</f>
        <v xml:space="preserve"> </v>
      </c>
      <c r="Q13" s="114">
        <f>J156</f>
        <v>0</v>
      </c>
      <c r="R13" s="109">
        <f>E180</f>
        <v>0</v>
      </c>
      <c r="S13" s="196">
        <f>ROUND(+E183,2)</f>
        <v>0</v>
      </c>
      <c r="T13" s="109">
        <f>E181</f>
        <v>0</v>
      </c>
      <c r="U13" s="190">
        <f t="shared" ref="U13:U19" si="3">ROUND(+S13*T13,0)</f>
        <v>0</v>
      </c>
      <c r="V13" s="198">
        <f>+F186</f>
        <v>0</v>
      </c>
      <c r="W13" s="197">
        <f>F185</f>
        <v>0</v>
      </c>
      <c r="X13" s="145">
        <f>F180</f>
        <v>0</v>
      </c>
      <c r="Y13" s="196">
        <f>ROUND(+F183,2)</f>
        <v>0</v>
      </c>
      <c r="Z13" s="109">
        <f>F181</f>
        <v>0</v>
      </c>
      <c r="AA13" s="190">
        <f t="shared" si="2"/>
        <v>0</v>
      </c>
    </row>
    <row r="14" spans="1:27">
      <c r="A14" s="10"/>
      <c r="B14" s="73"/>
      <c r="C14" s="32" t="str">
        <f>+Control!A150</f>
        <v>Program Service Fees</v>
      </c>
      <c r="D14" s="35"/>
      <c r="E14" s="33"/>
      <c r="F14" s="42"/>
      <c r="G14" s="38"/>
      <c r="H14" s="44">
        <v>0</v>
      </c>
      <c r="I14" s="38"/>
      <c r="J14" s="38">
        <f t="shared" si="0"/>
        <v>0</v>
      </c>
      <c r="K14" s="40" t="str">
        <f t="shared" si="1"/>
        <v>-</v>
      </c>
      <c r="L14" s="7"/>
      <c r="M14" s="127"/>
      <c r="N14" s="73" t="s">
        <v>172</v>
      </c>
      <c r="O14" s="117" t="str">
        <f>IF(D189=0," ",D189)</f>
        <v xml:space="preserve"> </v>
      </c>
      <c r="P14" s="117" t="str">
        <f>IF(F189=0," ",F189)</f>
        <v xml:space="preserve"> </v>
      </c>
      <c r="Q14" s="114">
        <f>+J189</f>
        <v>0</v>
      </c>
      <c r="R14" s="109">
        <f>+E213</f>
        <v>0</v>
      </c>
      <c r="S14" s="196">
        <f>ROUND(+E216,2)</f>
        <v>0</v>
      </c>
      <c r="T14" s="109">
        <f>+E214</f>
        <v>0</v>
      </c>
      <c r="U14" s="190">
        <f t="shared" si="3"/>
        <v>0</v>
      </c>
      <c r="V14" s="198">
        <f>+F219</f>
        <v>0</v>
      </c>
      <c r="W14" s="197">
        <f>F218</f>
        <v>0</v>
      </c>
      <c r="X14" s="145">
        <f>+F213</f>
        <v>0</v>
      </c>
      <c r="Y14" s="196">
        <f>ROUND(+F216,2)</f>
        <v>0</v>
      </c>
      <c r="Z14" s="109">
        <f>+F214</f>
        <v>0</v>
      </c>
      <c r="AA14" s="190">
        <f t="shared" si="2"/>
        <v>0</v>
      </c>
    </row>
    <row r="15" spans="1:27">
      <c r="A15" s="10"/>
      <c r="B15" s="73"/>
      <c r="C15" s="32" t="str">
        <f>+Control!A151</f>
        <v>United Way</v>
      </c>
      <c r="D15" s="35"/>
      <c r="E15" s="33"/>
      <c r="F15" s="42"/>
      <c r="G15" s="38"/>
      <c r="H15" s="44">
        <v>0</v>
      </c>
      <c r="I15" s="38"/>
      <c r="J15" s="38">
        <f t="shared" si="0"/>
        <v>0</v>
      </c>
      <c r="K15" s="40" t="str">
        <f t="shared" si="1"/>
        <v>-</v>
      </c>
      <c r="L15" s="7"/>
      <c r="M15" s="127"/>
      <c r="N15" s="73" t="s">
        <v>173</v>
      </c>
      <c r="O15" s="117" t="str">
        <f>IF(D222=0," ",D222)</f>
        <v xml:space="preserve"> </v>
      </c>
      <c r="P15" s="117" t="str">
        <f>IF(F222=0," ",F222)</f>
        <v xml:space="preserve"> </v>
      </c>
      <c r="Q15" s="114">
        <f>+J222</f>
        <v>0</v>
      </c>
      <c r="R15" s="109">
        <f>+E246</f>
        <v>0</v>
      </c>
      <c r="S15" s="196">
        <f>ROUND(+E249,2)</f>
        <v>0</v>
      </c>
      <c r="T15" s="109">
        <f>+E247</f>
        <v>0</v>
      </c>
      <c r="U15" s="190">
        <f t="shared" si="3"/>
        <v>0</v>
      </c>
      <c r="V15" s="198">
        <f>+F252</f>
        <v>0</v>
      </c>
      <c r="W15" s="197">
        <f>F251</f>
        <v>0</v>
      </c>
      <c r="X15" s="145">
        <f>+F246</f>
        <v>0</v>
      </c>
      <c r="Y15" s="196">
        <f>ROUND(+F249,2)</f>
        <v>0</v>
      </c>
      <c r="Z15" s="109">
        <f>+F247</f>
        <v>0</v>
      </c>
      <c r="AA15" s="190">
        <f t="shared" si="2"/>
        <v>0</v>
      </c>
    </row>
    <row r="16" spans="1:27">
      <c r="A16" s="10"/>
      <c r="B16" s="73"/>
      <c r="C16" s="32" t="str">
        <f>+Control!A152</f>
        <v>Foundation</v>
      </c>
      <c r="D16" s="35"/>
      <c r="E16" s="33"/>
      <c r="F16" s="42"/>
      <c r="G16" s="38"/>
      <c r="H16" s="44">
        <v>0</v>
      </c>
      <c r="I16" s="38"/>
      <c r="J16" s="38">
        <f t="shared" si="0"/>
        <v>0</v>
      </c>
      <c r="K16" s="40" t="str">
        <f t="shared" si="1"/>
        <v>-</v>
      </c>
      <c r="L16" s="7"/>
      <c r="M16" s="127"/>
      <c r="N16" s="73" t="s">
        <v>174</v>
      </c>
      <c r="O16" s="117" t="str">
        <f>IF(D255=0," ",D255)</f>
        <v xml:space="preserve"> </v>
      </c>
      <c r="P16" s="117" t="str">
        <f>IF(F255=0," ",F255)</f>
        <v xml:space="preserve"> </v>
      </c>
      <c r="Q16" s="114">
        <f>+J255</f>
        <v>0</v>
      </c>
      <c r="R16" s="109">
        <f>+E279</f>
        <v>0</v>
      </c>
      <c r="S16" s="196">
        <f>ROUND(+F282,2)</f>
        <v>0</v>
      </c>
      <c r="T16" s="109">
        <f>+E280</f>
        <v>0</v>
      </c>
      <c r="U16" s="190">
        <f t="shared" si="3"/>
        <v>0</v>
      </c>
      <c r="V16" s="198">
        <f>+F285</f>
        <v>0</v>
      </c>
      <c r="W16" s="197">
        <f>F284</f>
        <v>0</v>
      </c>
      <c r="X16" s="145">
        <f>+F279</f>
        <v>0</v>
      </c>
      <c r="Y16" s="196">
        <f>ROUND(+F282,2)</f>
        <v>0</v>
      </c>
      <c r="Z16" s="109">
        <f>+F280</f>
        <v>0</v>
      </c>
      <c r="AA16" s="190">
        <f t="shared" si="2"/>
        <v>0</v>
      </c>
    </row>
    <row r="17" spans="1:27">
      <c r="A17" s="10"/>
      <c r="B17" s="73"/>
      <c r="C17" s="32" t="str">
        <f>+Control!A153</f>
        <v>Corporate &amp; Individual Donations</v>
      </c>
      <c r="D17" s="35"/>
      <c r="E17" s="33"/>
      <c r="F17" s="42"/>
      <c r="G17" s="38"/>
      <c r="H17" s="44">
        <v>0</v>
      </c>
      <c r="I17" s="38"/>
      <c r="J17" s="38">
        <f t="shared" si="0"/>
        <v>0</v>
      </c>
      <c r="K17" s="40" t="str">
        <f t="shared" si="1"/>
        <v>-</v>
      </c>
      <c r="L17" s="7"/>
      <c r="M17" s="127"/>
      <c r="N17" s="73" t="s">
        <v>175</v>
      </c>
      <c r="O17" s="117" t="str">
        <f>IF(D288=0," ",D288)</f>
        <v xml:space="preserve"> </v>
      </c>
      <c r="P17" s="117" t="str">
        <f>IF(F288=0," ",F288)</f>
        <v xml:space="preserve"> </v>
      </c>
      <c r="Q17" s="114">
        <f>+J288</f>
        <v>0</v>
      </c>
      <c r="R17" s="109">
        <f>+E312</f>
        <v>0</v>
      </c>
      <c r="S17" s="196">
        <f>ROUND(+E315,2)</f>
        <v>0</v>
      </c>
      <c r="T17" s="109">
        <f>+E313</f>
        <v>0</v>
      </c>
      <c r="U17" s="190">
        <f t="shared" si="3"/>
        <v>0</v>
      </c>
      <c r="V17" s="198">
        <f>+F318</f>
        <v>0</v>
      </c>
      <c r="W17" s="197">
        <f>F317</f>
        <v>0</v>
      </c>
      <c r="X17" s="145">
        <f>+F312</f>
        <v>0</v>
      </c>
      <c r="Y17" s="196">
        <f>ROUND(+F315,2)</f>
        <v>0</v>
      </c>
      <c r="Z17" s="109">
        <f>+F313</f>
        <v>0</v>
      </c>
      <c r="AA17" s="190">
        <f t="shared" si="2"/>
        <v>0</v>
      </c>
    </row>
    <row r="18" spans="1:27">
      <c r="A18" s="10"/>
      <c r="B18" s="73"/>
      <c r="C18" s="32" t="str">
        <f>+Control!A154</f>
        <v>In-Kind Donations</v>
      </c>
      <c r="D18" s="35"/>
      <c r="E18" s="33"/>
      <c r="F18" s="42"/>
      <c r="G18" s="38"/>
      <c r="H18" s="44">
        <v>0</v>
      </c>
      <c r="I18" s="38"/>
      <c r="J18" s="38">
        <f t="shared" si="0"/>
        <v>0</v>
      </c>
      <c r="K18" s="40" t="str">
        <f t="shared" si="1"/>
        <v>-</v>
      </c>
      <c r="L18" s="7"/>
      <c r="M18" s="127"/>
      <c r="N18" s="73" t="s">
        <v>176</v>
      </c>
      <c r="O18" s="117" t="str">
        <f>IF(D321=0," ",D321)</f>
        <v xml:space="preserve"> </v>
      </c>
      <c r="P18" s="117" t="str">
        <f>IF(F321=0," ",F321)</f>
        <v xml:space="preserve"> </v>
      </c>
      <c r="Q18" s="114">
        <f>+J321</f>
        <v>0</v>
      </c>
      <c r="R18" s="109">
        <f>+E345</f>
        <v>0</v>
      </c>
      <c r="S18" s="196">
        <f>ROUND(+E348,2)</f>
        <v>0</v>
      </c>
      <c r="T18" s="109">
        <f>+E346</f>
        <v>0</v>
      </c>
      <c r="U18" s="190">
        <f t="shared" si="3"/>
        <v>0</v>
      </c>
      <c r="V18" s="198">
        <f>+F351</f>
        <v>0</v>
      </c>
      <c r="W18" s="197">
        <f>F350</f>
        <v>0</v>
      </c>
      <c r="X18" s="145">
        <f>+F345</f>
        <v>0</v>
      </c>
      <c r="Y18" s="196">
        <f>ROUND(+F348,2)</f>
        <v>0</v>
      </c>
      <c r="Z18" s="109">
        <f>+F346</f>
        <v>0</v>
      </c>
      <c r="AA18" s="190">
        <f t="shared" si="2"/>
        <v>0</v>
      </c>
    </row>
    <row r="19" spans="1:27">
      <c r="A19" s="10"/>
      <c r="B19" s="73"/>
      <c r="C19" s="32" t="str">
        <f>+Control!A155</f>
        <v>Special Events</v>
      </c>
      <c r="D19" s="35"/>
      <c r="E19" s="33"/>
      <c r="F19" s="42"/>
      <c r="G19" s="38"/>
      <c r="H19" s="44">
        <v>0</v>
      </c>
      <c r="I19" s="38"/>
      <c r="J19" s="38">
        <f>F19+H19</f>
        <v>0</v>
      </c>
      <c r="K19" s="40" t="str">
        <f t="shared" si="1"/>
        <v>-</v>
      </c>
      <c r="L19" s="7"/>
      <c r="M19" s="127"/>
      <c r="N19" s="73" t="s">
        <v>177</v>
      </c>
      <c r="O19" s="117" t="str">
        <f>IF(D354=0," ",D354)</f>
        <v xml:space="preserve"> </v>
      </c>
      <c r="P19" s="117" t="str">
        <f>IF(F354=0," ",F354)</f>
        <v xml:space="preserve"> </v>
      </c>
      <c r="Q19" s="114">
        <f>+J354</f>
        <v>0</v>
      </c>
      <c r="R19" s="109">
        <f>+E378</f>
        <v>0</v>
      </c>
      <c r="S19" s="196">
        <f>ROUND(+E381,2)</f>
        <v>0</v>
      </c>
      <c r="T19" s="109">
        <f>+E379</f>
        <v>0</v>
      </c>
      <c r="U19" s="190">
        <f t="shared" si="3"/>
        <v>0</v>
      </c>
      <c r="V19" s="198">
        <f>+F384</f>
        <v>0</v>
      </c>
      <c r="W19" s="197">
        <f>F383</f>
        <v>0</v>
      </c>
      <c r="X19" s="145">
        <f>+F378</f>
        <v>0</v>
      </c>
      <c r="Y19" s="196">
        <f>ROUND(+F381,2)</f>
        <v>0</v>
      </c>
      <c r="Z19" s="109">
        <f>+J379</f>
        <v>0</v>
      </c>
      <c r="AA19" s="190">
        <f t="shared" si="2"/>
        <v>0</v>
      </c>
    </row>
    <row r="20" spans="1:27" ht="15.75" thickBot="1">
      <c r="A20" s="10"/>
      <c r="B20" s="73"/>
      <c r="C20" s="32" t="str">
        <f>+Control!A156</f>
        <v>Interest &amp; Dividends</v>
      </c>
      <c r="D20" s="35"/>
      <c r="E20" s="33"/>
      <c r="F20" s="42"/>
      <c r="G20" s="45"/>
      <c r="H20" s="44">
        <v>0</v>
      </c>
      <c r="I20" s="38"/>
      <c r="J20" s="38">
        <f t="shared" si="0"/>
        <v>0</v>
      </c>
      <c r="K20" s="40" t="str">
        <f t="shared" si="1"/>
        <v>-</v>
      </c>
      <c r="L20" s="7"/>
      <c r="M20" s="129"/>
      <c r="N20" s="90"/>
      <c r="O20" s="110"/>
      <c r="P20" s="179"/>
      <c r="Q20" s="111"/>
      <c r="R20" s="112"/>
      <c r="S20" s="118"/>
      <c r="T20" s="113" t="s">
        <v>52</v>
      </c>
      <c r="U20" s="191">
        <f>SUM(U10:U19)</f>
        <v>0</v>
      </c>
      <c r="V20" s="120"/>
      <c r="W20" s="164"/>
      <c r="X20" s="146"/>
      <c r="Y20" s="118"/>
      <c r="Z20" s="113" t="s">
        <v>52</v>
      </c>
      <c r="AA20" s="191">
        <f>SUM(AA10:AA19)</f>
        <v>0</v>
      </c>
    </row>
    <row r="21" spans="1:27">
      <c r="A21" s="10"/>
      <c r="B21" s="73"/>
      <c r="C21" s="32" t="str">
        <f>+Control!A157</f>
        <v>Gain / Loss on Investments</v>
      </c>
      <c r="D21" s="35"/>
      <c r="E21" s="33"/>
      <c r="F21" s="42"/>
      <c r="G21" s="45"/>
      <c r="H21" s="44">
        <v>0</v>
      </c>
      <c r="I21" s="38"/>
      <c r="J21" s="38">
        <f>F21+H21</f>
        <v>0</v>
      </c>
      <c r="K21" s="40" t="str">
        <f t="shared" si="1"/>
        <v>-</v>
      </c>
      <c r="L21" s="7"/>
      <c r="M21" s="7"/>
      <c r="N21" s="7"/>
      <c r="O21" s="7"/>
      <c r="P21" s="7"/>
    </row>
    <row r="22" spans="1:27">
      <c r="A22" s="10"/>
      <c r="B22" s="73"/>
      <c r="C22" s="32" t="str">
        <f>+Control!A158</f>
        <v>Other</v>
      </c>
      <c r="D22" s="46"/>
      <c r="E22" s="33"/>
      <c r="F22" s="42"/>
      <c r="G22" s="38"/>
      <c r="H22" s="44">
        <v>0</v>
      </c>
      <c r="I22" s="38"/>
      <c r="J22" s="38">
        <f t="shared" si="0"/>
        <v>0</v>
      </c>
      <c r="K22" s="40" t="str">
        <f t="shared" si="1"/>
        <v>-</v>
      </c>
      <c r="L22" s="7"/>
      <c r="M22" s="7"/>
      <c r="N22" s="7"/>
      <c r="O22" s="7"/>
      <c r="P22" s="7"/>
    </row>
    <row r="23" spans="1:27">
      <c r="A23" s="10"/>
      <c r="B23" s="73"/>
      <c r="C23" s="32" t="str">
        <f>+Control!A159</f>
        <v>Other</v>
      </c>
      <c r="D23" s="46"/>
      <c r="E23" s="47"/>
      <c r="F23" s="48"/>
      <c r="G23" s="38"/>
      <c r="H23" s="49">
        <v>0</v>
      </c>
      <c r="I23" s="38"/>
      <c r="J23" s="38">
        <f t="shared" si="0"/>
        <v>0</v>
      </c>
      <c r="K23" s="40" t="str">
        <f t="shared" si="1"/>
        <v>-</v>
      </c>
      <c r="L23" s="7"/>
      <c r="M23" s="7"/>
      <c r="N23" s="7"/>
      <c r="O23" s="7"/>
      <c r="P23" s="7"/>
    </row>
    <row r="24" spans="1:27">
      <c r="A24" s="10"/>
      <c r="B24" s="74" t="s">
        <v>12</v>
      </c>
      <c r="C24" s="33"/>
      <c r="D24" s="35"/>
      <c r="E24" s="50">
        <f>SUM(E10:E23)</f>
        <v>0</v>
      </c>
      <c r="F24" s="51">
        <f>SUM(F10:F23)</f>
        <v>0</v>
      </c>
      <c r="G24" s="52">
        <f>IF($J24=0,0,(F24/$J24))</f>
        <v>0</v>
      </c>
      <c r="H24" s="53">
        <f>SUM(H10:H23)</f>
        <v>0</v>
      </c>
      <c r="I24" s="52">
        <f>IF($J24=0,0,(H24/$J24))</f>
        <v>0</v>
      </c>
      <c r="J24" s="54">
        <f>SUM(J10:J23)</f>
        <v>0</v>
      </c>
      <c r="K24" s="55" t="str">
        <f t="shared" si="1"/>
        <v>-</v>
      </c>
      <c r="L24" s="7"/>
      <c r="M24" s="7"/>
      <c r="N24" s="7"/>
    </row>
    <row r="25" spans="1:27" ht="21.75" customHeight="1" thickBot="1">
      <c r="A25" s="10"/>
      <c r="B25" s="90"/>
      <c r="C25" s="56"/>
      <c r="D25" s="57"/>
      <c r="E25" s="56"/>
      <c r="F25" s="58"/>
      <c r="G25" s="56"/>
      <c r="H25" s="59"/>
      <c r="I25" s="56"/>
      <c r="J25" s="59"/>
      <c r="K25" s="57"/>
      <c r="L25" s="7"/>
      <c r="M25" s="7"/>
      <c r="N25" s="7"/>
      <c r="O25" s="7"/>
      <c r="P25" s="7"/>
    </row>
    <row r="26" spans="1:27" ht="12" customHeight="1" thickBot="1">
      <c r="A26" s="10"/>
      <c r="B26" s="33"/>
      <c r="C26" s="33"/>
      <c r="D26" s="33"/>
      <c r="E26" s="33"/>
      <c r="F26" s="91"/>
      <c r="G26" s="33"/>
      <c r="H26" s="91"/>
      <c r="I26" s="33"/>
      <c r="J26" s="91"/>
      <c r="K26" s="33"/>
      <c r="L26" s="7"/>
      <c r="M26" s="7"/>
      <c r="N26" s="7"/>
      <c r="O26" s="7"/>
      <c r="P26" s="7"/>
    </row>
    <row r="27" spans="1:27" ht="21.75" customHeight="1" thickBot="1">
      <c r="A27" s="10"/>
      <c r="B27" s="92" t="s">
        <v>66</v>
      </c>
      <c r="C27" s="83"/>
      <c r="D27" s="83"/>
      <c r="E27" s="83"/>
      <c r="F27" s="93"/>
      <c r="G27" s="83"/>
      <c r="H27" s="93"/>
      <c r="I27" s="83"/>
      <c r="J27" s="93"/>
      <c r="K27" s="94"/>
      <c r="L27" s="7"/>
      <c r="M27" s="7"/>
      <c r="N27" s="7"/>
      <c r="O27" s="7"/>
      <c r="P27" s="7"/>
    </row>
    <row r="28" spans="1:27" s="123" customFormat="1" ht="30" customHeight="1">
      <c r="A28" s="31"/>
      <c r="B28" s="451" t="s">
        <v>78</v>
      </c>
      <c r="C28" s="452"/>
      <c r="D28" s="452"/>
      <c r="E28" s="95" t="str">
        <f>+E8</f>
        <v>LCRB Recom</v>
      </c>
      <c r="F28" s="95" t="str">
        <f>+$F$8</f>
        <v>LCRB Request</v>
      </c>
      <c r="G28" s="95"/>
      <c r="H28" s="95" t="s">
        <v>56</v>
      </c>
      <c r="I28" s="95"/>
      <c r="J28" s="95" t="s">
        <v>57</v>
      </c>
      <c r="K28" s="96"/>
      <c r="L28" s="8"/>
      <c r="M28" s="8"/>
      <c r="N28" s="8"/>
      <c r="O28" s="8"/>
      <c r="P28" s="8"/>
      <c r="AA28" s="195"/>
    </row>
    <row r="29" spans="1:27">
      <c r="A29" s="132">
        <f>+Control!$C$165</f>
        <v>0</v>
      </c>
      <c r="B29" s="73"/>
      <c r="C29" s="33" t="str">
        <f>Control!$A$165</f>
        <v>Direct Clinical Staff Salaries from Salary Analysis</v>
      </c>
      <c r="D29" s="33"/>
      <c r="E29" s="39">
        <v>0</v>
      </c>
      <c r="F29" s="39">
        <v>0</v>
      </c>
      <c r="G29" s="38"/>
      <c r="H29" s="39">
        <f>H59+H92+H125+H158+H191+H224+H257+H290+H323+H356</f>
        <v>0</v>
      </c>
      <c r="I29" s="38"/>
      <c r="J29" s="39">
        <f>F29+H29</f>
        <v>0</v>
      </c>
      <c r="K29" s="40" t="str">
        <f>IF(J$44=0,"-",J29/J$44)</f>
        <v>-</v>
      </c>
      <c r="L29" s="7"/>
      <c r="M29" s="7"/>
      <c r="N29" s="7"/>
      <c r="O29" s="7"/>
      <c r="P29" s="7"/>
    </row>
    <row r="30" spans="1:27">
      <c r="A30" s="132">
        <f>+Control!$C$166</f>
        <v>0</v>
      </c>
      <c r="B30" s="73"/>
      <c r="C30" s="33" t="str">
        <f>Control!$A$166</f>
        <v>Immediate Sup Salaries from Salary Analysis</v>
      </c>
      <c r="D30" s="33"/>
      <c r="E30" s="39">
        <v>0</v>
      </c>
      <c r="F30" s="39">
        <v>0</v>
      </c>
      <c r="G30" s="38"/>
      <c r="H30" s="38">
        <f t="shared" ref="H30:H43" si="4">H60+H93+H126+H159+H192+H225+H258+H291+H324+H357</f>
        <v>0</v>
      </c>
      <c r="I30" s="38"/>
      <c r="J30" s="38">
        <f t="shared" ref="J30:J43" si="5">F30+H30</f>
        <v>0</v>
      </c>
      <c r="K30" s="40" t="str">
        <f t="shared" ref="K30:K44" si="6">IF(J$44=0,"-",J30/J$44)</f>
        <v>-</v>
      </c>
      <c r="L30" s="7"/>
      <c r="M30" s="7"/>
      <c r="N30" s="7"/>
      <c r="O30" s="7"/>
      <c r="P30" s="7"/>
    </row>
    <row r="31" spans="1:27">
      <c r="A31" s="132">
        <f>+Control!$C$167</f>
        <v>0</v>
      </c>
      <c r="B31" s="73"/>
      <c r="C31" s="33" t="str">
        <f>Control!A167</f>
        <v>Clinical Staff Fringe Benefits</v>
      </c>
      <c r="D31" s="33"/>
      <c r="E31" s="39">
        <v>0</v>
      </c>
      <c r="F31" s="39">
        <v>0</v>
      </c>
      <c r="G31" s="45"/>
      <c r="H31" s="38">
        <f t="shared" si="4"/>
        <v>0</v>
      </c>
      <c r="I31" s="38"/>
      <c r="J31" s="38">
        <f t="shared" si="5"/>
        <v>0</v>
      </c>
      <c r="K31" s="40" t="str">
        <f t="shared" si="6"/>
        <v>-</v>
      </c>
      <c r="L31" s="7"/>
      <c r="M31" s="7"/>
      <c r="N31" s="7"/>
      <c r="O31" s="7"/>
      <c r="P31" s="7"/>
    </row>
    <row r="32" spans="1:27">
      <c r="A32" s="132">
        <f>+Control!$C$168</f>
        <v>0</v>
      </c>
      <c r="B32" s="73"/>
      <c r="C32" s="33" t="str">
        <f>Control!A168</f>
        <v>Utilities for Direct Client Service Areas</v>
      </c>
      <c r="D32" s="33"/>
      <c r="E32" s="38">
        <f t="shared" ref="E32:F43" si="7">ROUND(E62+E95+E128+E161+E194+E227+E260+E293+E326+E359,0)</f>
        <v>0</v>
      </c>
      <c r="F32" s="38">
        <f t="shared" si="7"/>
        <v>0</v>
      </c>
      <c r="G32" s="38"/>
      <c r="H32" s="38">
        <f t="shared" si="4"/>
        <v>0</v>
      </c>
      <c r="I32" s="38"/>
      <c r="J32" s="38">
        <f t="shared" si="5"/>
        <v>0</v>
      </c>
      <c r="K32" s="40" t="str">
        <f t="shared" si="6"/>
        <v>-</v>
      </c>
      <c r="L32" s="7"/>
      <c r="M32" s="7"/>
      <c r="N32" s="7"/>
      <c r="O32" s="7"/>
      <c r="P32" s="7"/>
    </row>
    <row r="33" spans="1:27">
      <c r="A33" s="132">
        <f>+Control!$C$169</f>
        <v>0</v>
      </c>
      <c r="B33" s="73"/>
      <c r="C33" s="33" t="str">
        <f>Control!A169</f>
        <v>Telephone /Cell Phone/Internet</v>
      </c>
      <c r="D33" s="33"/>
      <c r="E33" s="38">
        <v>0</v>
      </c>
      <c r="F33" s="38">
        <v>0</v>
      </c>
      <c r="G33" s="38"/>
      <c r="H33" s="38">
        <f t="shared" si="4"/>
        <v>0</v>
      </c>
      <c r="I33" s="38"/>
      <c r="J33" s="38">
        <f t="shared" si="5"/>
        <v>0</v>
      </c>
      <c r="K33" s="40" t="str">
        <f t="shared" si="6"/>
        <v>-</v>
      </c>
      <c r="L33" s="7"/>
      <c r="M33" s="7"/>
      <c r="N33" s="7"/>
      <c r="AA33"/>
    </row>
    <row r="34" spans="1:27">
      <c r="A34" s="132">
        <f>+Control!$C$170</f>
        <v>0</v>
      </c>
      <c r="B34" s="73"/>
      <c r="C34" s="33" t="str">
        <f>Control!A170</f>
        <v>Consumable Supplies</v>
      </c>
      <c r="D34" s="33"/>
      <c r="E34" s="38">
        <v>0</v>
      </c>
      <c r="F34" s="38">
        <v>0</v>
      </c>
      <c r="G34" s="38"/>
      <c r="H34" s="38">
        <f t="shared" si="4"/>
        <v>0</v>
      </c>
      <c r="I34" s="38"/>
      <c r="J34" s="38">
        <f t="shared" si="5"/>
        <v>0</v>
      </c>
      <c r="K34" s="40" t="str">
        <f t="shared" si="6"/>
        <v>-</v>
      </c>
      <c r="L34" s="7"/>
      <c r="M34" s="7"/>
      <c r="N34" s="7"/>
      <c r="O34" s="7"/>
      <c r="P34" s="7"/>
      <c r="AA34"/>
    </row>
    <row r="35" spans="1:27">
      <c r="A35" s="132">
        <f>+Control!$C$171</f>
        <v>0</v>
      </c>
      <c r="B35" s="73"/>
      <c r="C35" s="33" t="str">
        <f>Control!A171</f>
        <v>Non-consumable Supplies</v>
      </c>
      <c r="D35" s="33"/>
      <c r="E35" s="38">
        <f t="shared" si="7"/>
        <v>0</v>
      </c>
      <c r="F35" s="38">
        <f t="shared" si="7"/>
        <v>0</v>
      </c>
      <c r="G35" s="38"/>
      <c r="H35" s="38">
        <f t="shared" si="4"/>
        <v>0</v>
      </c>
      <c r="I35" s="38"/>
      <c r="J35" s="38">
        <f t="shared" si="5"/>
        <v>0</v>
      </c>
      <c r="K35" s="40" t="str">
        <f t="shared" si="6"/>
        <v>-</v>
      </c>
      <c r="L35" s="7"/>
      <c r="M35" s="7"/>
      <c r="N35" s="7"/>
      <c r="O35" s="7"/>
      <c r="P35" s="7"/>
      <c r="AA35"/>
    </row>
    <row r="36" spans="1:27">
      <c r="A36" s="132">
        <f>+Control!$C$172</f>
        <v>0</v>
      </c>
      <c r="B36" s="73"/>
      <c r="C36" s="33" t="str">
        <f>Control!A172</f>
        <v>Printing</v>
      </c>
      <c r="D36" s="33"/>
      <c r="E36" s="38">
        <f t="shared" si="7"/>
        <v>0</v>
      </c>
      <c r="F36" s="38">
        <f t="shared" si="7"/>
        <v>0</v>
      </c>
      <c r="G36" s="38"/>
      <c r="H36" s="38">
        <f t="shared" si="4"/>
        <v>0</v>
      </c>
      <c r="I36" s="38"/>
      <c r="J36" s="38">
        <f t="shared" si="5"/>
        <v>0</v>
      </c>
      <c r="K36" s="40" t="str">
        <f t="shared" si="6"/>
        <v>-</v>
      </c>
      <c r="L36" s="7"/>
      <c r="M36" s="7"/>
      <c r="N36" s="7"/>
      <c r="O36" s="7"/>
      <c r="P36" s="7"/>
      <c r="AA36"/>
    </row>
    <row r="37" spans="1:27">
      <c r="A37" s="132">
        <f>+Control!$C$173</f>
        <v>0</v>
      </c>
      <c r="B37" s="73"/>
      <c r="C37" s="33" t="str">
        <f>Control!A173</f>
        <v>Mileage</v>
      </c>
      <c r="D37" s="33"/>
      <c r="E37" s="38">
        <v>0</v>
      </c>
      <c r="F37" s="38">
        <v>0</v>
      </c>
      <c r="G37" s="38"/>
      <c r="H37" s="38">
        <f t="shared" si="4"/>
        <v>0</v>
      </c>
      <c r="I37" s="38"/>
      <c r="J37" s="38">
        <f t="shared" si="5"/>
        <v>0</v>
      </c>
      <c r="K37" s="40" t="str">
        <f t="shared" si="6"/>
        <v>-</v>
      </c>
      <c r="L37" s="7"/>
      <c r="M37" s="7"/>
      <c r="N37" s="7"/>
      <c r="O37" s="7"/>
      <c r="P37" s="7"/>
      <c r="AA37"/>
    </row>
    <row r="38" spans="1:27">
      <c r="A38" s="132">
        <f>+Control!$C$174</f>
        <v>1</v>
      </c>
      <c r="B38" s="73"/>
      <c r="C38" s="33" t="str">
        <f>Control!A174</f>
        <v>Rent for Direct Client Service Areas</v>
      </c>
      <c r="D38" s="38"/>
      <c r="E38" s="38">
        <f t="shared" si="7"/>
        <v>0</v>
      </c>
      <c r="F38" s="38">
        <f t="shared" si="7"/>
        <v>0</v>
      </c>
      <c r="G38" s="38"/>
      <c r="H38" s="38">
        <f t="shared" si="4"/>
        <v>0</v>
      </c>
      <c r="I38" s="38"/>
      <c r="J38" s="38">
        <f t="shared" si="5"/>
        <v>0</v>
      </c>
      <c r="K38" s="40" t="str">
        <f t="shared" si="6"/>
        <v>-</v>
      </c>
      <c r="L38" s="7"/>
      <c r="M38" s="7"/>
      <c r="N38" s="7"/>
      <c r="O38" s="7"/>
      <c r="P38" s="7"/>
      <c r="AA38"/>
    </row>
    <row r="39" spans="1:27">
      <c r="A39" s="132">
        <f>+Control!$C$175</f>
        <v>1</v>
      </c>
      <c r="B39" s="73"/>
      <c r="C39" s="33" t="str">
        <f>Control!A175</f>
        <v>Other</v>
      </c>
      <c r="D39" s="38"/>
      <c r="E39" s="38">
        <f t="shared" si="7"/>
        <v>0</v>
      </c>
      <c r="F39" s="38">
        <f t="shared" si="7"/>
        <v>0</v>
      </c>
      <c r="G39" s="38"/>
      <c r="H39" s="38">
        <f t="shared" si="4"/>
        <v>0</v>
      </c>
      <c r="I39" s="38"/>
      <c r="J39" s="38">
        <f t="shared" si="5"/>
        <v>0</v>
      </c>
      <c r="K39" s="40" t="str">
        <f t="shared" si="6"/>
        <v>-</v>
      </c>
      <c r="L39" s="7"/>
      <c r="M39" s="7"/>
      <c r="N39" s="7"/>
      <c r="O39" s="7"/>
      <c r="P39" s="7"/>
      <c r="AA39"/>
    </row>
    <row r="40" spans="1:27">
      <c r="A40" s="132">
        <f>+Control!$C$176</f>
        <v>1</v>
      </c>
      <c r="B40" s="73"/>
      <c r="C40" s="33" t="str">
        <f>Control!A176</f>
        <v>Other</v>
      </c>
      <c r="D40" s="38"/>
      <c r="E40" s="38">
        <f t="shared" si="7"/>
        <v>0</v>
      </c>
      <c r="F40" s="38">
        <f t="shared" si="7"/>
        <v>0</v>
      </c>
      <c r="G40" s="38"/>
      <c r="H40" s="38">
        <f t="shared" si="4"/>
        <v>0</v>
      </c>
      <c r="I40" s="38"/>
      <c r="J40" s="38">
        <f t="shared" si="5"/>
        <v>0</v>
      </c>
      <c r="K40" s="40" t="str">
        <f t="shared" si="6"/>
        <v>-</v>
      </c>
      <c r="L40" s="7"/>
      <c r="M40" s="7"/>
      <c r="N40" s="7"/>
      <c r="O40" s="7"/>
      <c r="P40" s="7"/>
      <c r="AA40"/>
    </row>
    <row r="41" spans="1:27">
      <c r="A41" s="132">
        <f>+Control!$C$177</f>
        <v>1</v>
      </c>
      <c r="B41" s="73"/>
      <c r="C41" s="33" t="str">
        <f>Control!A177</f>
        <v>Other</v>
      </c>
      <c r="D41" s="38"/>
      <c r="E41" s="38">
        <f t="shared" si="7"/>
        <v>0</v>
      </c>
      <c r="F41" s="38">
        <f t="shared" si="7"/>
        <v>0</v>
      </c>
      <c r="G41" s="38"/>
      <c r="H41" s="38">
        <f t="shared" si="4"/>
        <v>0</v>
      </c>
      <c r="I41" s="38"/>
      <c r="J41" s="38">
        <f t="shared" si="5"/>
        <v>0</v>
      </c>
      <c r="K41" s="40" t="str">
        <f t="shared" si="6"/>
        <v>-</v>
      </c>
      <c r="L41" s="7"/>
      <c r="M41" s="7"/>
      <c r="N41" s="7"/>
      <c r="O41" s="7"/>
      <c r="P41" s="7"/>
      <c r="AA41"/>
    </row>
    <row r="42" spans="1:27">
      <c r="A42" s="132">
        <f>+Control!$C$178</f>
        <v>1</v>
      </c>
      <c r="B42" s="73"/>
      <c r="C42" s="33" t="str">
        <f>Control!A178</f>
        <v>Other</v>
      </c>
      <c r="D42" s="38">
        <f>D72</f>
        <v>0</v>
      </c>
      <c r="E42" s="38">
        <f t="shared" si="7"/>
        <v>0</v>
      </c>
      <c r="F42" s="38">
        <f t="shared" si="7"/>
        <v>0</v>
      </c>
      <c r="G42" s="38"/>
      <c r="H42" s="38">
        <f t="shared" si="4"/>
        <v>0</v>
      </c>
      <c r="I42" s="38"/>
      <c r="J42" s="38">
        <f t="shared" si="5"/>
        <v>0</v>
      </c>
      <c r="K42" s="40" t="str">
        <f t="shared" si="6"/>
        <v>-</v>
      </c>
      <c r="L42" s="7"/>
      <c r="M42" s="7"/>
      <c r="N42" s="7"/>
      <c r="O42" s="7"/>
      <c r="P42" s="7"/>
      <c r="AA42"/>
    </row>
    <row r="43" spans="1:27">
      <c r="A43" s="132">
        <f>+Control!$C$179</f>
        <v>1</v>
      </c>
      <c r="B43" s="73"/>
      <c r="C43" s="33" t="str">
        <f>Control!A179</f>
        <v>Other</v>
      </c>
      <c r="D43" s="38">
        <f>D73</f>
        <v>0</v>
      </c>
      <c r="E43" s="38">
        <f t="shared" si="7"/>
        <v>0</v>
      </c>
      <c r="F43" s="38">
        <f t="shared" si="7"/>
        <v>0</v>
      </c>
      <c r="G43" s="60"/>
      <c r="H43" s="38">
        <f t="shared" si="4"/>
        <v>0</v>
      </c>
      <c r="I43" s="60"/>
      <c r="J43" s="60">
        <f t="shared" si="5"/>
        <v>0</v>
      </c>
      <c r="K43" s="40" t="str">
        <f t="shared" si="6"/>
        <v>-</v>
      </c>
      <c r="L43" s="7"/>
      <c r="M43" s="7"/>
      <c r="N43" s="7"/>
      <c r="O43" s="7"/>
      <c r="P43" s="7"/>
      <c r="AA43"/>
    </row>
    <row r="44" spans="1:27">
      <c r="A44" s="10"/>
      <c r="B44" s="74" t="s">
        <v>48</v>
      </c>
      <c r="C44" s="33"/>
      <c r="D44" s="33"/>
      <c r="E44" s="61">
        <f>SUM(E29:E43)</f>
        <v>0</v>
      </c>
      <c r="F44" s="54">
        <f>SUM(F29:F43)</f>
        <v>0</v>
      </c>
      <c r="G44" s="52">
        <f>IF($J44=0,0,(F44/$J44))</f>
        <v>0</v>
      </c>
      <c r="H44" s="54">
        <f>SUM(H29:H43)</f>
        <v>0</v>
      </c>
      <c r="I44" s="52">
        <f>IF($J44=0,0,(H44/$J44))</f>
        <v>0</v>
      </c>
      <c r="J44" s="39">
        <f>SUM(J29:J43)</f>
        <v>0</v>
      </c>
      <c r="K44" s="55" t="str">
        <f t="shared" si="6"/>
        <v>-</v>
      </c>
      <c r="L44" s="7"/>
      <c r="M44" s="7"/>
      <c r="N44" s="7"/>
      <c r="O44" s="7"/>
      <c r="P44" s="7"/>
      <c r="AA44"/>
    </row>
    <row r="45" spans="1:27">
      <c r="A45" s="10"/>
      <c r="B45" s="74"/>
      <c r="C45" s="33" t="s">
        <v>74</v>
      </c>
      <c r="D45" s="33"/>
      <c r="E45" s="62">
        <f>IF(E$24=0,0,(E44/E$24))</f>
        <v>0</v>
      </c>
      <c r="F45" s="63">
        <f>IF(F$24=0,0,(F44/F$24))</f>
        <v>0</v>
      </c>
      <c r="G45" s="64"/>
      <c r="H45" s="63">
        <f>IF(H$24=0,0,(H44/H$24))</f>
        <v>0</v>
      </c>
      <c r="I45" s="45"/>
      <c r="J45" s="63">
        <f>IF(J$24=0,0,(J44/J$24))</f>
        <v>0</v>
      </c>
      <c r="K45" s="40"/>
      <c r="L45" s="7"/>
      <c r="M45" s="7"/>
      <c r="N45" s="7"/>
      <c r="O45" s="7"/>
      <c r="P45" s="7"/>
      <c r="AA45"/>
    </row>
    <row r="46" spans="1:27">
      <c r="A46" s="10"/>
      <c r="B46" s="74" t="s">
        <v>79</v>
      </c>
      <c r="C46" s="34"/>
      <c r="D46" s="34"/>
      <c r="E46" s="39">
        <v>0</v>
      </c>
      <c r="F46" s="39">
        <v>0</v>
      </c>
      <c r="G46" s="38"/>
      <c r="H46" s="39">
        <f>H76+H109+H142+H175+H208+H241+H274+H307+H340+H373</f>
        <v>0</v>
      </c>
      <c r="I46" s="38"/>
      <c r="J46" s="39">
        <f>F46+H46</f>
        <v>0</v>
      </c>
      <c r="K46" s="35"/>
      <c r="L46" s="7"/>
      <c r="M46" s="7"/>
      <c r="N46" s="7"/>
      <c r="O46" s="7"/>
      <c r="P46" s="7"/>
      <c r="AA46"/>
    </row>
    <row r="47" spans="1:27" ht="15.75" customHeight="1">
      <c r="A47" s="10"/>
      <c r="B47" s="75"/>
      <c r="C47" s="33" t="s">
        <v>74</v>
      </c>
      <c r="D47" s="33"/>
      <c r="E47" s="62">
        <f>IF(E$24=0,0,(E46/E$24))</f>
        <v>0</v>
      </c>
      <c r="F47" s="63">
        <f>IF(F$24=0,0,(F46/F$24))</f>
        <v>0</v>
      </c>
      <c r="G47" s="33"/>
      <c r="H47" s="63">
        <f>IF(H$24=0,0,(H46/H$24))</f>
        <v>0</v>
      </c>
      <c r="I47" s="33"/>
      <c r="J47" s="63">
        <f>IF(J$24=0,0,(J46/J$24))</f>
        <v>0</v>
      </c>
      <c r="K47" s="35"/>
      <c r="L47" s="7"/>
      <c r="M47" s="7"/>
      <c r="N47" s="7"/>
      <c r="O47" s="7"/>
      <c r="P47" s="7"/>
      <c r="AA47"/>
    </row>
    <row r="48" spans="1:27">
      <c r="A48" s="10"/>
      <c r="B48" s="74" t="s">
        <v>49</v>
      </c>
      <c r="C48" s="33"/>
      <c r="D48" s="33"/>
      <c r="E48" s="61">
        <f>E44+E46</f>
        <v>0</v>
      </c>
      <c r="F48" s="54">
        <f>F44+F46</f>
        <v>0</v>
      </c>
      <c r="G48" s="65"/>
      <c r="H48" s="66">
        <f>H44+H46</f>
        <v>0</v>
      </c>
      <c r="I48" s="65"/>
      <c r="J48" s="66">
        <f>J44+J46</f>
        <v>0</v>
      </c>
      <c r="K48" s="35"/>
      <c r="L48" s="7"/>
      <c r="M48" s="7"/>
      <c r="N48" s="7"/>
      <c r="O48" s="7"/>
      <c r="P48" s="7"/>
      <c r="AA48"/>
    </row>
    <row r="49" spans="1:27" ht="14.25" customHeight="1">
      <c r="A49" s="10"/>
      <c r="B49" s="73"/>
      <c r="C49" s="33"/>
      <c r="D49" s="33"/>
      <c r="E49" s="33"/>
      <c r="F49" s="33"/>
      <c r="G49" s="33"/>
      <c r="H49" s="33"/>
      <c r="I49" s="33"/>
      <c r="J49" s="33"/>
      <c r="K49" s="35"/>
      <c r="L49" s="7"/>
      <c r="M49" s="7"/>
      <c r="N49" s="7"/>
      <c r="O49" s="7"/>
      <c r="P49" s="7"/>
      <c r="AA49"/>
    </row>
    <row r="50" spans="1:27" ht="15.75" thickBot="1">
      <c r="A50" s="10"/>
      <c r="B50" s="74" t="s">
        <v>36</v>
      </c>
      <c r="C50" s="33"/>
      <c r="D50" s="33"/>
      <c r="E50" s="97">
        <f>E24-E48</f>
        <v>0</v>
      </c>
      <c r="F50" s="97">
        <f>F24-F48</f>
        <v>0</v>
      </c>
      <c r="G50" s="98"/>
      <c r="H50" s="97">
        <f>H24-H48</f>
        <v>0</v>
      </c>
      <c r="I50" s="99"/>
      <c r="J50" s="97">
        <f>J24-J48</f>
        <v>0</v>
      </c>
      <c r="K50" s="35"/>
      <c r="L50" s="7"/>
      <c r="M50" s="7"/>
      <c r="N50" s="7"/>
      <c r="O50" s="7"/>
      <c r="P50" s="7"/>
      <c r="AA50"/>
    </row>
    <row r="51" spans="1:27" ht="8.25" customHeight="1" thickTop="1">
      <c r="A51" s="11"/>
      <c r="B51" s="75"/>
      <c r="C51" s="32"/>
      <c r="D51" s="32"/>
      <c r="E51" s="32"/>
      <c r="F51" s="32"/>
      <c r="G51" s="32"/>
      <c r="H51" s="32"/>
      <c r="I51" s="32"/>
      <c r="J51" s="32"/>
      <c r="K51" s="41"/>
      <c r="AA51"/>
    </row>
    <row r="52" spans="1:27" ht="9" customHeight="1">
      <c r="A52" s="11"/>
      <c r="B52" s="75"/>
      <c r="C52" s="32"/>
      <c r="D52" s="32"/>
      <c r="E52" s="32"/>
      <c r="F52" s="32"/>
      <c r="G52" s="32"/>
      <c r="H52" s="32"/>
      <c r="I52" s="32"/>
      <c r="J52" s="32"/>
      <c r="K52" s="41"/>
      <c r="AA52"/>
    </row>
    <row r="53" spans="1:27">
      <c r="A53" s="11"/>
      <c r="B53" s="75"/>
      <c r="C53" s="32"/>
      <c r="D53" s="32"/>
      <c r="E53" s="32"/>
      <c r="F53" s="70"/>
      <c r="G53" s="71"/>
      <c r="H53" s="71"/>
      <c r="I53" s="71"/>
      <c r="J53" s="70"/>
      <c r="K53" s="41"/>
      <c r="AA53"/>
    </row>
    <row r="54" spans="1:27" ht="15.75" thickBot="1">
      <c r="A54" s="11"/>
      <c r="B54" s="100"/>
      <c r="C54" s="80"/>
      <c r="D54" s="80"/>
      <c r="E54" s="80"/>
      <c r="F54" s="79"/>
      <c r="G54" s="79"/>
      <c r="H54" s="80"/>
      <c r="I54" s="80"/>
      <c r="J54" s="79"/>
      <c r="K54" s="81"/>
      <c r="AA54"/>
    </row>
    <row r="55" spans="1:27" ht="7.5" customHeight="1" thickBot="1">
      <c r="A55" s="11"/>
      <c r="B55" s="32"/>
      <c r="C55" s="32"/>
      <c r="D55" s="32"/>
      <c r="E55" s="32"/>
      <c r="F55" s="32"/>
      <c r="G55" s="32"/>
      <c r="H55" s="32"/>
      <c r="I55" s="32"/>
      <c r="J55" s="32"/>
      <c r="K55" s="32"/>
      <c r="AA55"/>
    </row>
    <row r="56" spans="1:27" ht="12.75" customHeight="1" thickBot="1">
      <c r="A56" s="11"/>
      <c r="B56" s="201" t="s">
        <v>402</v>
      </c>
      <c r="C56" s="101"/>
      <c r="D56" s="237" t="str">
        <f>CONCATENATE($J$6,"U1")</f>
        <v>P4U1</v>
      </c>
      <c r="E56" s="32"/>
      <c r="F56" s="32"/>
      <c r="G56" s="32"/>
      <c r="H56" s="32"/>
      <c r="I56" s="32"/>
      <c r="J56" s="32"/>
      <c r="K56" s="32"/>
      <c r="AA56"/>
    </row>
    <row r="57" spans="1:27">
      <c r="A57" s="11"/>
      <c r="B57" s="453" t="s">
        <v>67</v>
      </c>
      <c r="C57" s="454"/>
      <c r="D57" s="102"/>
      <c r="E57" s="173" t="s">
        <v>162</v>
      </c>
      <c r="F57" s="461"/>
      <c r="G57" s="455"/>
      <c r="H57" s="456" t="s">
        <v>68</v>
      </c>
      <c r="I57" s="456"/>
      <c r="J57" s="103"/>
      <c r="K57" s="104"/>
      <c r="AA57"/>
    </row>
    <row r="58" spans="1:27" ht="26.25">
      <c r="A58" s="10"/>
      <c r="B58" s="451" t="s">
        <v>78</v>
      </c>
      <c r="C58" s="452"/>
      <c r="D58" s="452"/>
      <c r="E58" s="95" t="str">
        <f>+E8</f>
        <v>LCRB Recom</v>
      </c>
      <c r="F58" s="95" t="str">
        <f>+F8</f>
        <v>LCRB Request</v>
      </c>
      <c r="G58" s="95"/>
      <c r="H58" s="95" t="s">
        <v>55</v>
      </c>
      <c r="I58" s="95"/>
      <c r="J58" s="95" t="s">
        <v>64</v>
      </c>
      <c r="K58" s="96"/>
      <c r="AA58"/>
    </row>
    <row r="59" spans="1:27">
      <c r="A59" s="10"/>
      <c r="B59" s="73"/>
      <c r="C59" s="33" t="str">
        <f>$C$29</f>
        <v>Direct Clinical Staff Salaries from Salary Analysis</v>
      </c>
      <c r="D59" s="33"/>
      <c r="E59" s="39">
        <v>0</v>
      </c>
      <c r="F59" s="43">
        <v>0</v>
      </c>
      <c r="G59" s="338">
        <f>'Salary Analysis'!Y6</f>
        <v>0</v>
      </c>
      <c r="H59" s="43">
        <v>0</v>
      </c>
      <c r="I59" s="38"/>
      <c r="J59" s="39">
        <f>F59+H59</f>
        <v>0</v>
      </c>
      <c r="K59" s="40" t="str">
        <f>IF(J74=0,"-",J59/J74)</f>
        <v>-</v>
      </c>
      <c r="AA59"/>
    </row>
    <row r="60" spans="1:27">
      <c r="A60" s="10"/>
      <c r="B60" s="73"/>
      <c r="C60" s="33" t="str">
        <f>$C$30</f>
        <v>Immediate Sup Salaries from Salary Analysis</v>
      </c>
      <c r="D60" s="33"/>
      <c r="E60" s="39">
        <v>0</v>
      </c>
      <c r="F60" s="43">
        <v>0</v>
      </c>
      <c r="G60" s="338">
        <f>'Salary Analysis'!Y7</f>
        <v>0</v>
      </c>
      <c r="H60" s="43">
        <v>0</v>
      </c>
      <c r="I60" s="38"/>
      <c r="J60" s="38">
        <f t="shared" ref="J60:J73" si="8">F60+H60</f>
        <v>0</v>
      </c>
      <c r="K60" s="40" t="str">
        <f>IF(J74=0,"-",J60/J74)</f>
        <v>-</v>
      </c>
      <c r="AA60"/>
    </row>
    <row r="61" spans="1:27">
      <c r="A61" s="10"/>
      <c r="B61" s="73"/>
      <c r="C61" s="33" t="str">
        <f>$C$31</f>
        <v>Clinical Staff Fringe Benefits</v>
      </c>
      <c r="D61" s="33"/>
      <c r="E61" s="39">
        <v>0</v>
      </c>
      <c r="F61" s="43">
        <v>0</v>
      </c>
      <c r="G61" s="38"/>
      <c r="H61" s="43">
        <v>0</v>
      </c>
      <c r="I61" s="38"/>
      <c r="J61" s="38">
        <f t="shared" si="8"/>
        <v>0</v>
      </c>
      <c r="K61" s="40" t="str">
        <f>IF(J74=0,"-",J61/J74)</f>
        <v>-</v>
      </c>
      <c r="AA61"/>
    </row>
    <row r="62" spans="1:27">
      <c r="A62" s="10"/>
      <c r="B62" s="73"/>
      <c r="C62" s="33" t="str">
        <f>$C$32</f>
        <v>Utilities for Direct Client Service Areas</v>
      </c>
      <c r="D62" s="33"/>
      <c r="E62" s="39">
        <f t="shared" ref="E62:E73" si="9">+F62</f>
        <v>0</v>
      </c>
      <c r="F62" s="43">
        <v>0</v>
      </c>
      <c r="G62" s="38"/>
      <c r="H62" s="43">
        <v>0</v>
      </c>
      <c r="I62" s="38"/>
      <c r="J62" s="38">
        <f t="shared" si="8"/>
        <v>0</v>
      </c>
      <c r="K62" s="40" t="str">
        <f>IF(J74=0,"-",J62/J74)</f>
        <v>-</v>
      </c>
      <c r="AA62"/>
    </row>
    <row r="63" spans="1:27">
      <c r="A63" s="10"/>
      <c r="B63" s="73"/>
      <c r="C63" s="33" t="str">
        <f>$C$33</f>
        <v>Telephone /Cell Phone/Internet</v>
      </c>
      <c r="D63" s="33"/>
      <c r="E63" s="39">
        <v>0</v>
      </c>
      <c r="F63" s="43">
        <v>0</v>
      </c>
      <c r="G63" s="38"/>
      <c r="H63" s="43">
        <v>0</v>
      </c>
      <c r="I63" s="38"/>
      <c r="J63" s="38">
        <f t="shared" si="8"/>
        <v>0</v>
      </c>
      <c r="K63" s="40" t="str">
        <f>IF(J74=0,"-",J63/J74)</f>
        <v>-</v>
      </c>
      <c r="AA63"/>
    </row>
    <row r="64" spans="1:27">
      <c r="A64" s="10"/>
      <c r="B64" s="73"/>
      <c r="C64" s="33" t="str">
        <f>$C$34</f>
        <v>Consumable Supplies</v>
      </c>
      <c r="D64" s="33"/>
      <c r="E64" s="39">
        <v>0</v>
      </c>
      <c r="F64" s="43">
        <v>0</v>
      </c>
      <c r="G64" s="38"/>
      <c r="H64" s="43">
        <v>0</v>
      </c>
      <c r="I64" s="38"/>
      <c r="J64" s="38">
        <f t="shared" si="8"/>
        <v>0</v>
      </c>
      <c r="K64" s="40" t="str">
        <f>IF(J74=0,"-",J64/J74)</f>
        <v>-</v>
      </c>
      <c r="AA64"/>
    </row>
    <row r="65" spans="1:27">
      <c r="A65" s="10"/>
      <c r="B65" s="73"/>
      <c r="C65" s="33" t="str">
        <f>$C$35</f>
        <v>Non-consumable Supplies</v>
      </c>
      <c r="D65" s="33"/>
      <c r="E65" s="39">
        <f t="shared" si="9"/>
        <v>0</v>
      </c>
      <c r="F65" s="43">
        <v>0</v>
      </c>
      <c r="G65" s="38"/>
      <c r="H65" s="43">
        <v>0</v>
      </c>
      <c r="I65" s="38"/>
      <c r="J65" s="38">
        <f t="shared" si="8"/>
        <v>0</v>
      </c>
      <c r="K65" s="40" t="str">
        <f>IF(J74=0,"-",J65/J74)</f>
        <v>-</v>
      </c>
      <c r="AA65"/>
    </row>
    <row r="66" spans="1:27">
      <c r="A66" s="10"/>
      <c r="B66" s="73"/>
      <c r="C66" s="33" t="str">
        <f>$C$36</f>
        <v>Printing</v>
      </c>
      <c r="D66" s="33"/>
      <c r="E66" s="39">
        <f t="shared" si="9"/>
        <v>0</v>
      </c>
      <c r="F66" s="43">
        <v>0</v>
      </c>
      <c r="G66" s="38"/>
      <c r="H66" s="43">
        <v>0</v>
      </c>
      <c r="I66" s="38"/>
      <c r="J66" s="38">
        <f t="shared" si="8"/>
        <v>0</v>
      </c>
      <c r="K66" s="40" t="str">
        <f>IF(J74=0,"-",J66/J74)</f>
        <v>-</v>
      </c>
      <c r="AA66"/>
    </row>
    <row r="67" spans="1:27">
      <c r="A67" s="10"/>
      <c r="B67" s="73"/>
      <c r="C67" s="33" t="str">
        <f>$C$37</f>
        <v>Mileage</v>
      </c>
      <c r="D67" s="33"/>
      <c r="E67" s="39">
        <v>0</v>
      </c>
      <c r="F67" s="43">
        <v>0</v>
      </c>
      <c r="G67" s="38"/>
      <c r="H67" s="43">
        <v>0</v>
      </c>
      <c r="I67" s="38"/>
      <c r="J67" s="38">
        <f t="shared" si="8"/>
        <v>0</v>
      </c>
      <c r="K67" s="40" t="str">
        <f>IF(J74=0,"-",J67/J74)</f>
        <v>-</v>
      </c>
      <c r="AA67"/>
    </row>
    <row r="68" spans="1:27">
      <c r="A68" s="10"/>
      <c r="B68" s="73"/>
      <c r="C68" s="33" t="str">
        <f>$C$38</f>
        <v>Rent for Direct Client Service Areas</v>
      </c>
      <c r="D68" s="33"/>
      <c r="E68" s="39">
        <f t="shared" si="9"/>
        <v>0</v>
      </c>
      <c r="F68" s="43"/>
      <c r="G68" s="38"/>
      <c r="H68" s="43">
        <v>0</v>
      </c>
      <c r="I68" s="38"/>
      <c r="J68" s="38">
        <f t="shared" si="8"/>
        <v>0</v>
      </c>
      <c r="K68" s="40" t="str">
        <f>IF(J74=0,"-",J68/J74)</f>
        <v>-</v>
      </c>
      <c r="AA68"/>
    </row>
    <row r="69" spans="1:27">
      <c r="A69" s="10"/>
      <c r="B69" s="73"/>
      <c r="C69" s="33" t="str">
        <f>$C$39</f>
        <v>Other</v>
      </c>
      <c r="D69" s="130"/>
      <c r="E69" s="39">
        <f t="shared" si="9"/>
        <v>0</v>
      </c>
      <c r="F69" s="43"/>
      <c r="G69" s="38"/>
      <c r="H69" s="43">
        <v>0</v>
      </c>
      <c r="I69" s="38"/>
      <c r="J69" s="38">
        <f t="shared" si="8"/>
        <v>0</v>
      </c>
      <c r="K69" s="40" t="str">
        <f>IF(J74=0,"-",J69/J74)</f>
        <v>-</v>
      </c>
      <c r="AA69"/>
    </row>
    <row r="70" spans="1:27">
      <c r="A70" s="10"/>
      <c r="B70" s="73"/>
      <c r="C70" s="33" t="str">
        <f>$C$40</f>
        <v>Other</v>
      </c>
      <c r="D70" s="130"/>
      <c r="E70" s="39">
        <f t="shared" si="9"/>
        <v>0</v>
      </c>
      <c r="F70" s="43"/>
      <c r="G70" s="38"/>
      <c r="H70" s="43">
        <v>0</v>
      </c>
      <c r="I70" s="38"/>
      <c r="J70" s="38">
        <f t="shared" si="8"/>
        <v>0</v>
      </c>
      <c r="K70" s="40" t="str">
        <f>IF(J74=0,"-",J70/J74)</f>
        <v>-</v>
      </c>
      <c r="AA70"/>
    </row>
    <row r="71" spans="1:27">
      <c r="A71" s="10"/>
      <c r="B71" s="73"/>
      <c r="C71" s="33" t="str">
        <f>$C$41</f>
        <v>Other</v>
      </c>
      <c r="D71" s="130"/>
      <c r="E71" s="39">
        <f t="shared" si="9"/>
        <v>0</v>
      </c>
      <c r="F71" s="43"/>
      <c r="G71" s="38"/>
      <c r="H71" s="43">
        <v>0</v>
      </c>
      <c r="I71" s="38"/>
      <c r="J71" s="38">
        <f t="shared" si="8"/>
        <v>0</v>
      </c>
      <c r="K71" s="40" t="str">
        <f>IF(J74=0,"-",J71/J74)</f>
        <v>-</v>
      </c>
      <c r="AA71"/>
    </row>
    <row r="72" spans="1:27">
      <c r="A72" s="10"/>
      <c r="B72" s="73"/>
      <c r="C72" s="33" t="str">
        <f>$C$42</f>
        <v>Other</v>
      </c>
      <c r="D72" s="119"/>
      <c r="E72" s="39">
        <f t="shared" si="9"/>
        <v>0</v>
      </c>
      <c r="F72" s="43"/>
      <c r="G72" s="38"/>
      <c r="H72" s="43">
        <v>0</v>
      </c>
      <c r="I72" s="38"/>
      <c r="J72" s="38">
        <f t="shared" si="8"/>
        <v>0</v>
      </c>
      <c r="K72" s="40" t="str">
        <f>IF(J74=0,"-",J72/J74)</f>
        <v>-</v>
      </c>
      <c r="AA72"/>
    </row>
    <row r="73" spans="1:27">
      <c r="A73" s="10"/>
      <c r="B73" s="73"/>
      <c r="C73" s="33" t="str">
        <f>$C$43</f>
        <v>Other</v>
      </c>
      <c r="D73" s="119"/>
      <c r="E73" s="39">
        <f t="shared" si="9"/>
        <v>0</v>
      </c>
      <c r="F73" s="43"/>
      <c r="G73" s="60"/>
      <c r="H73" s="43">
        <v>0</v>
      </c>
      <c r="I73" s="60"/>
      <c r="J73" s="60">
        <f t="shared" si="8"/>
        <v>0</v>
      </c>
      <c r="K73" s="40" t="str">
        <f>IF(J74=0,"-",J73/J74)</f>
        <v>-</v>
      </c>
      <c r="AA73"/>
    </row>
    <row r="74" spans="1:27">
      <c r="A74" s="11"/>
      <c r="B74" s="74" t="s">
        <v>59</v>
      </c>
      <c r="C74" s="33"/>
      <c r="D74" s="33"/>
      <c r="E74" s="61">
        <f>ROUND(SUM(E59:E73),0)</f>
        <v>0</v>
      </c>
      <c r="F74" s="61">
        <f>ROUND(SUM(F59:F73),0)</f>
        <v>0</v>
      </c>
      <c r="G74" s="52">
        <f>IF($J74=0,0,(F74/$J74))</f>
        <v>0</v>
      </c>
      <c r="H74" s="54">
        <f>SUM(H59:H73)</f>
        <v>0</v>
      </c>
      <c r="I74" s="52">
        <f>IF($J74=0,0,(H74/$J74))</f>
        <v>0</v>
      </c>
      <c r="J74" s="61">
        <f>ROUND(SUM(J59:J73),0)</f>
        <v>0</v>
      </c>
      <c r="K74" s="55" t="str">
        <f>IF(J74=0,"-",J74/J74)</f>
        <v>-</v>
      </c>
      <c r="AA74"/>
    </row>
    <row r="75" spans="1:27">
      <c r="A75" s="11"/>
      <c r="B75" s="74"/>
      <c r="C75" s="33" t="s">
        <v>58</v>
      </c>
      <c r="D75" s="33"/>
      <c r="E75" s="62">
        <f>IF(E$78=0,0,(E74/E78))</f>
        <v>0</v>
      </c>
      <c r="F75" s="63">
        <f>IF(F78=0,0,(F74/F78))</f>
        <v>0</v>
      </c>
      <c r="G75" s="64"/>
      <c r="H75" s="63">
        <f>IF(H78=0,0,(H74/H78))</f>
        <v>0</v>
      </c>
      <c r="I75" s="45"/>
      <c r="J75" s="63">
        <f>IF(J78=0,0,(J74/J78))</f>
        <v>0</v>
      </c>
      <c r="K75" s="40"/>
      <c r="AA75"/>
    </row>
    <row r="76" spans="1:27">
      <c r="A76" s="11"/>
      <c r="B76" s="74" t="s">
        <v>79</v>
      </c>
      <c r="C76" s="34"/>
      <c r="D76" s="34"/>
      <c r="E76" s="39">
        <v>0</v>
      </c>
      <c r="F76" s="43">
        <v>0</v>
      </c>
      <c r="G76" s="38"/>
      <c r="H76" s="43"/>
      <c r="I76" s="38"/>
      <c r="J76" s="38">
        <f>ROUND(F76+H76,0)</f>
        <v>0</v>
      </c>
      <c r="K76" s="35"/>
      <c r="AA76"/>
    </row>
    <row r="77" spans="1:27">
      <c r="A77" s="11"/>
      <c r="B77" s="75"/>
      <c r="C77" s="33" t="s">
        <v>58</v>
      </c>
      <c r="D77" s="33"/>
      <c r="E77" s="62">
        <f>IF(E78=0,0,(E76/E78))</f>
        <v>0</v>
      </c>
      <c r="F77" s="62">
        <f>IF(F78=0,0,(F76/F78))</f>
        <v>0</v>
      </c>
      <c r="G77" s="33"/>
      <c r="H77" s="62">
        <f>IF(H78=0,0,(H76/H78))</f>
        <v>0</v>
      </c>
      <c r="I77" s="33"/>
      <c r="J77" s="62">
        <f>IF(J78=0,0,(J76/J78))</f>
        <v>0</v>
      </c>
      <c r="K77" s="35"/>
      <c r="AA77"/>
    </row>
    <row r="78" spans="1:27">
      <c r="A78" s="11"/>
      <c r="B78" s="74" t="s">
        <v>49</v>
      </c>
      <c r="C78" s="33"/>
      <c r="D78" s="33"/>
      <c r="E78" s="61">
        <f>ROUND(E74+E76,0)</f>
        <v>0</v>
      </c>
      <c r="F78" s="61">
        <f>ROUND(F74+F76,0)</f>
        <v>0</v>
      </c>
      <c r="G78" s="65"/>
      <c r="H78" s="61">
        <f>ROUND(H74+H76,0)</f>
        <v>0</v>
      </c>
      <c r="I78" s="65"/>
      <c r="J78" s="61">
        <f>ROUND(J74+J76,0)</f>
        <v>0</v>
      </c>
      <c r="K78" s="35"/>
      <c r="AA78"/>
    </row>
    <row r="79" spans="1:27">
      <c r="A79" s="11"/>
      <c r="B79" s="73"/>
      <c r="C79" s="33" t="s">
        <v>69</v>
      </c>
      <c r="D79" s="33"/>
      <c r="E79" s="45">
        <f>IF(E$48=0,0,(E78/E$48))</f>
        <v>0</v>
      </c>
      <c r="F79" s="64">
        <f>IF(F$48=0,0,(F78/F$48))</f>
        <v>0</v>
      </c>
      <c r="G79" s="33"/>
      <c r="H79" s="64">
        <f>IF(H$48=0,0,(H78/H$48))</f>
        <v>0</v>
      </c>
      <c r="I79" s="33"/>
      <c r="J79" s="64">
        <f>IF(J$48=0,0,(J78/J$48))</f>
        <v>0</v>
      </c>
      <c r="K79" s="35"/>
      <c r="AA79"/>
    </row>
    <row r="80" spans="1:27" ht="6.75" customHeight="1">
      <c r="A80" s="11"/>
      <c r="B80" s="75"/>
      <c r="C80" s="32"/>
      <c r="D80" s="32"/>
      <c r="E80" s="32"/>
      <c r="F80" s="32"/>
      <c r="G80" s="32"/>
      <c r="H80" s="32"/>
      <c r="I80" s="32"/>
      <c r="J80" s="32"/>
      <c r="K80" s="41"/>
      <c r="AA80"/>
    </row>
    <row r="81" spans="1:27">
      <c r="A81" s="11"/>
      <c r="B81" s="76" t="s">
        <v>70</v>
      </c>
      <c r="C81" s="32"/>
      <c r="D81" s="32"/>
      <c r="E81" s="67">
        <v>0</v>
      </c>
      <c r="F81" s="68">
        <v>0</v>
      </c>
      <c r="G81" s="67"/>
      <c r="H81" s="68"/>
      <c r="I81" s="67"/>
      <c r="J81" s="67">
        <f>F81+H81</f>
        <v>0</v>
      </c>
      <c r="K81" s="41"/>
      <c r="AA81"/>
    </row>
    <row r="82" spans="1:27">
      <c r="A82" s="11"/>
      <c r="B82" s="171" t="s">
        <v>178</v>
      </c>
      <c r="C82" s="32"/>
      <c r="D82" s="32"/>
      <c r="E82" s="67">
        <v>0</v>
      </c>
      <c r="F82" s="68">
        <v>0</v>
      </c>
      <c r="G82" s="67"/>
      <c r="H82" s="68">
        <v>0</v>
      </c>
      <c r="I82" s="67"/>
      <c r="J82" s="67">
        <f>F82+H82</f>
        <v>0</v>
      </c>
      <c r="K82" s="41"/>
      <c r="AA82"/>
    </row>
    <row r="83" spans="1:27">
      <c r="A83" s="11"/>
      <c r="B83" s="76" t="s">
        <v>50</v>
      </c>
      <c r="C83" s="32"/>
      <c r="D83" s="32"/>
      <c r="E83" s="69">
        <f>IF(E81=0,0,ROUND((E78/E81),2))</f>
        <v>0</v>
      </c>
      <c r="F83" s="69">
        <f>IF(F81=0,0,ROUND((F78/F81),2))</f>
        <v>0</v>
      </c>
      <c r="G83" s="69"/>
      <c r="H83" s="69">
        <f>IF(H81=0,0,ROUND((H78/H81),2))</f>
        <v>0</v>
      </c>
      <c r="I83" s="69"/>
      <c r="J83" s="69">
        <f>IF(J81=0,0,ROUND((J78/J81),2))</f>
        <v>0</v>
      </c>
      <c r="K83" s="41"/>
      <c r="AA83"/>
    </row>
    <row r="84" spans="1:27">
      <c r="A84" s="11"/>
      <c r="B84" s="171" t="str">
        <f>CONCATENATE("Unit of Service Cost Requested from ",Control!$B$4)</f>
        <v>Unit of Service Cost Requested from LCRB</v>
      </c>
      <c r="C84" s="32"/>
      <c r="D84" s="32"/>
      <c r="E84" s="69">
        <f>IF(E82=0,,ROUND((E78/E82),2))</f>
        <v>0</v>
      </c>
      <c r="F84" s="69">
        <f>IF(F82=0,,ROUND((F78/F82),2))</f>
        <v>0</v>
      </c>
      <c r="G84" s="69"/>
      <c r="H84" s="69">
        <f>IF(H82=0,,ROUND((H78/H82),2))</f>
        <v>0</v>
      </c>
      <c r="I84" s="69"/>
      <c r="J84" s="69">
        <f>IF(J82=0,,ROUND((J78/J82),2))</f>
        <v>0</v>
      </c>
      <c r="K84" s="41"/>
      <c r="AA84"/>
    </row>
    <row r="85" spans="1:27" ht="5.25" customHeight="1">
      <c r="A85" s="11"/>
      <c r="B85" s="171"/>
      <c r="C85" s="32"/>
      <c r="D85" s="32"/>
      <c r="E85" s="116"/>
      <c r="F85" s="116"/>
      <c r="G85" s="32"/>
      <c r="H85" s="32"/>
      <c r="I85" s="32"/>
      <c r="J85" s="32"/>
      <c r="K85" s="41"/>
      <c r="AA85"/>
    </row>
    <row r="86" spans="1:27" ht="14.25" customHeight="1" thickBot="1">
      <c r="A86" s="11"/>
      <c r="B86" s="171" t="s">
        <v>161</v>
      </c>
      <c r="C86" s="32"/>
      <c r="D86" s="32"/>
      <c r="E86" s="32"/>
      <c r="F86" s="78">
        <v>0</v>
      </c>
      <c r="G86" s="71"/>
      <c r="H86" s="71"/>
      <c r="I86" s="71"/>
      <c r="J86" s="70"/>
      <c r="K86" s="41"/>
      <c r="AA86"/>
    </row>
    <row r="87" spans="1:27" ht="15.75" thickBot="1">
      <c r="A87" s="11"/>
      <c r="B87" s="449" t="s">
        <v>51</v>
      </c>
      <c r="C87" s="450"/>
      <c r="D87" s="450"/>
      <c r="E87" s="77"/>
      <c r="F87" s="78">
        <v>0</v>
      </c>
      <c r="G87" s="79"/>
      <c r="H87" s="80"/>
      <c r="I87" s="80"/>
      <c r="J87" s="199"/>
      <c r="K87" s="81"/>
      <c r="AA87"/>
    </row>
    <row r="88" spans="1:27" ht="6" customHeight="1" thickBot="1">
      <c r="A88" s="11"/>
      <c r="B88" s="32"/>
      <c r="C88" s="32"/>
      <c r="D88" s="32"/>
      <c r="E88" s="32"/>
      <c r="F88" s="32"/>
      <c r="G88" s="32"/>
      <c r="H88" s="32"/>
      <c r="I88" s="32"/>
      <c r="J88" s="32"/>
      <c r="K88" s="32"/>
      <c r="AA88"/>
    </row>
    <row r="89" spans="1:27" ht="13.5" customHeight="1" thickBot="1">
      <c r="A89" s="11"/>
      <c r="B89" s="201" t="s">
        <v>403</v>
      </c>
      <c r="C89" s="101"/>
      <c r="D89" s="237" t="str">
        <f>CONCATENATE($J$6,"U2")</f>
        <v>P4U2</v>
      </c>
      <c r="E89" s="32"/>
      <c r="F89" s="32"/>
      <c r="G89" s="32"/>
      <c r="H89" s="32"/>
      <c r="I89" s="32"/>
      <c r="J89" s="32"/>
      <c r="K89" s="32"/>
      <c r="AA89"/>
    </row>
    <row r="90" spans="1:27">
      <c r="A90" s="11"/>
      <c r="B90" s="453" t="s">
        <v>67</v>
      </c>
      <c r="C90" s="454"/>
      <c r="D90" s="102"/>
      <c r="E90" s="173" t="s">
        <v>162</v>
      </c>
      <c r="F90" s="455"/>
      <c r="G90" s="455"/>
      <c r="H90" s="456" t="s">
        <v>68</v>
      </c>
      <c r="I90" s="456"/>
      <c r="J90" s="103"/>
      <c r="K90" s="104"/>
      <c r="AA90"/>
    </row>
    <row r="91" spans="1:27" ht="16.5" customHeight="1">
      <c r="A91" s="11"/>
      <c r="B91" s="451" t="s">
        <v>78</v>
      </c>
      <c r="C91" s="452"/>
      <c r="D91" s="452"/>
      <c r="E91" s="95" t="str">
        <f>+E8</f>
        <v>LCRB Recom</v>
      </c>
      <c r="F91" s="95" t="str">
        <f>+F8</f>
        <v>LCRB Request</v>
      </c>
      <c r="G91" s="95"/>
      <c r="H91" s="95" t="s">
        <v>55</v>
      </c>
      <c r="I91" s="95"/>
      <c r="J91" s="95" t="s">
        <v>64</v>
      </c>
      <c r="K91" s="96"/>
      <c r="AA91"/>
    </row>
    <row r="92" spans="1:27">
      <c r="A92" s="11"/>
      <c r="B92" s="73"/>
      <c r="C92" s="33" t="str">
        <f>$C$29</f>
        <v>Direct Clinical Staff Salaries from Salary Analysis</v>
      </c>
      <c r="D92" s="33"/>
      <c r="E92" s="39">
        <f t="shared" ref="E92:E106" si="10">+F92</f>
        <v>0</v>
      </c>
      <c r="F92" s="338">
        <f>HLOOKUP(D89,'Salary Analysis'!$A$4:$HE$25,3,FALSE)</f>
        <v>0</v>
      </c>
      <c r="G92" s="38"/>
      <c r="H92" s="43">
        <v>0</v>
      </c>
      <c r="I92" s="38"/>
      <c r="J92" s="39">
        <f t="shared" ref="J92:J106" si="11">F92+H92</f>
        <v>0</v>
      </c>
      <c r="K92" s="40" t="str">
        <f>IF(J107=0,"-",J92/J107)</f>
        <v>-</v>
      </c>
      <c r="AA92"/>
    </row>
    <row r="93" spans="1:27">
      <c r="A93" s="11"/>
      <c r="B93" s="73"/>
      <c r="C93" s="33" t="str">
        <f>$C$30</f>
        <v>Immediate Sup Salaries from Salary Analysis</v>
      </c>
      <c r="D93" s="33"/>
      <c r="E93" s="39">
        <f t="shared" si="10"/>
        <v>0</v>
      </c>
      <c r="F93" s="338">
        <f>HLOOKUP(D89,'Salary Analysis'!$A$4:$HE$25,4,FALSE)</f>
        <v>0</v>
      </c>
      <c r="G93" s="38"/>
      <c r="H93" s="44">
        <v>0</v>
      </c>
      <c r="I93" s="38"/>
      <c r="J93" s="38">
        <f t="shared" si="11"/>
        <v>0</v>
      </c>
      <c r="K93" s="40" t="str">
        <f>IF(J107=0,"-",J93/J107)</f>
        <v>-</v>
      </c>
      <c r="AA93"/>
    </row>
    <row r="94" spans="1:27">
      <c r="A94" s="11"/>
      <c r="B94" s="73"/>
      <c r="C94" s="33" t="str">
        <f>$C$31</f>
        <v>Clinical Staff Fringe Benefits</v>
      </c>
      <c r="D94" s="33"/>
      <c r="E94" s="39">
        <f t="shared" si="10"/>
        <v>0</v>
      </c>
      <c r="F94" s="43">
        <v>0</v>
      </c>
      <c r="G94" s="38"/>
      <c r="H94" s="44">
        <v>0</v>
      </c>
      <c r="I94" s="38"/>
      <c r="J94" s="38">
        <f t="shared" si="11"/>
        <v>0</v>
      </c>
      <c r="K94" s="40" t="str">
        <f>IF(J107=0,"-",J94/J107)</f>
        <v>-</v>
      </c>
      <c r="AA94"/>
    </row>
    <row r="95" spans="1:27">
      <c r="A95" s="11"/>
      <c r="B95" s="73"/>
      <c r="C95" s="33" t="str">
        <f>$C$32</f>
        <v>Utilities for Direct Client Service Areas</v>
      </c>
      <c r="D95" s="33"/>
      <c r="E95" s="39">
        <f t="shared" si="10"/>
        <v>0</v>
      </c>
      <c r="F95" s="43">
        <v>0</v>
      </c>
      <c r="G95" s="38"/>
      <c r="H95" s="44">
        <v>0</v>
      </c>
      <c r="I95" s="38"/>
      <c r="J95" s="38">
        <f t="shared" si="11"/>
        <v>0</v>
      </c>
      <c r="K95" s="40" t="str">
        <f>IF(J107=0,"-",J95/J107)</f>
        <v>-</v>
      </c>
      <c r="AA95"/>
    </row>
    <row r="96" spans="1:27">
      <c r="A96" s="11"/>
      <c r="B96" s="73"/>
      <c r="C96" s="33" t="str">
        <f>$C$33</f>
        <v>Telephone /Cell Phone/Internet</v>
      </c>
      <c r="D96" s="33"/>
      <c r="E96" s="39">
        <f t="shared" si="10"/>
        <v>0</v>
      </c>
      <c r="F96" s="43">
        <v>0</v>
      </c>
      <c r="G96" s="38"/>
      <c r="H96" s="44">
        <v>0</v>
      </c>
      <c r="I96" s="38"/>
      <c r="J96" s="38">
        <f t="shared" si="11"/>
        <v>0</v>
      </c>
      <c r="K96" s="40" t="str">
        <f>IF(J107=0,"-",J96/J107)</f>
        <v>-</v>
      </c>
      <c r="AA96"/>
    </row>
    <row r="97" spans="1:27">
      <c r="A97" s="11"/>
      <c r="B97" s="73"/>
      <c r="C97" s="33" t="str">
        <f>$C$34</f>
        <v>Consumable Supplies</v>
      </c>
      <c r="D97" s="33"/>
      <c r="E97" s="39">
        <f t="shared" si="10"/>
        <v>0</v>
      </c>
      <c r="F97" s="43">
        <v>0</v>
      </c>
      <c r="G97" s="38"/>
      <c r="H97" s="44">
        <v>0</v>
      </c>
      <c r="I97" s="38"/>
      <c r="J97" s="38">
        <f t="shared" si="11"/>
        <v>0</v>
      </c>
      <c r="K97" s="40" t="str">
        <f>IF(J107=0,"-",J97/J107)</f>
        <v>-</v>
      </c>
      <c r="AA97"/>
    </row>
    <row r="98" spans="1:27">
      <c r="A98" s="11"/>
      <c r="B98" s="73"/>
      <c r="C98" s="33" t="str">
        <f>$C$35</f>
        <v>Non-consumable Supplies</v>
      </c>
      <c r="D98" s="33"/>
      <c r="E98" s="39">
        <f t="shared" si="10"/>
        <v>0</v>
      </c>
      <c r="F98" s="43">
        <v>0</v>
      </c>
      <c r="G98" s="38"/>
      <c r="H98" s="44">
        <v>0</v>
      </c>
      <c r="I98" s="38"/>
      <c r="J98" s="38">
        <f t="shared" si="11"/>
        <v>0</v>
      </c>
      <c r="K98" s="40" t="str">
        <f>IF(J107=0,"-",J98/J107)</f>
        <v>-</v>
      </c>
      <c r="AA98"/>
    </row>
    <row r="99" spans="1:27">
      <c r="A99" s="11"/>
      <c r="B99" s="73"/>
      <c r="C99" s="33" t="str">
        <f>$C$36</f>
        <v>Printing</v>
      </c>
      <c r="D99" s="33"/>
      <c r="E99" s="39">
        <f t="shared" si="10"/>
        <v>0</v>
      </c>
      <c r="F99" s="43">
        <v>0</v>
      </c>
      <c r="G99" s="38"/>
      <c r="H99" s="44">
        <v>0</v>
      </c>
      <c r="I99" s="38"/>
      <c r="J99" s="38">
        <f t="shared" si="11"/>
        <v>0</v>
      </c>
      <c r="K99" s="40" t="str">
        <f>IF(J107=0,"-",J99/J107)</f>
        <v>-</v>
      </c>
      <c r="AA99"/>
    </row>
    <row r="100" spans="1:27">
      <c r="A100" s="11"/>
      <c r="B100" s="73"/>
      <c r="C100" s="33" t="str">
        <f>$C$37</f>
        <v>Mileage</v>
      </c>
      <c r="D100" s="33"/>
      <c r="E100" s="39">
        <f t="shared" si="10"/>
        <v>0</v>
      </c>
      <c r="F100" s="43">
        <v>0</v>
      </c>
      <c r="G100" s="38"/>
      <c r="H100" s="44">
        <v>0</v>
      </c>
      <c r="I100" s="38"/>
      <c r="J100" s="38">
        <f t="shared" si="11"/>
        <v>0</v>
      </c>
      <c r="K100" s="40" t="str">
        <f>IF(J107=0,"-",J100/J107)</f>
        <v>-</v>
      </c>
      <c r="AA100"/>
    </row>
    <row r="101" spans="1:27">
      <c r="A101" s="11"/>
      <c r="B101" s="73"/>
      <c r="C101" s="33" t="str">
        <f>$C$38</f>
        <v>Rent for Direct Client Service Areas</v>
      </c>
      <c r="D101" s="33"/>
      <c r="E101" s="39">
        <f t="shared" si="10"/>
        <v>0</v>
      </c>
      <c r="F101" s="43"/>
      <c r="G101" s="38"/>
      <c r="H101" s="44">
        <v>0</v>
      </c>
      <c r="I101" s="38"/>
      <c r="J101" s="38">
        <f t="shared" si="11"/>
        <v>0</v>
      </c>
      <c r="K101" s="40" t="str">
        <f>IF(J107=0,"-",J101/J107)</f>
        <v>-</v>
      </c>
      <c r="AA101"/>
    </row>
    <row r="102" spans="1:27">
      <c r="A102" s="11"/>
      <c r="B102" s="73"/>
      <c r="C102" s="33" t="str">
        <f>$C$39</f>
        <v>Other</v>
      </c>
      <c r="D102" s="72"/>
      <c r="E102" s="39">
        <f t="shared" si="10"/>
        <v>0</v>
      </c>
      <c r="F102" s="43"/>
      <c r="G102" s="38"/>
      <c r="H102" s="44">
        <v>0</v>
      </c>
      <c r="I102" s="38"/>
      <c r="J102" s="38">
        <f t="shared" si="11"/>
        <v>0</v>
      </c>
      <c r="K102" s="40" t="str">
        <f>IF(J107=0,"-",J102/J107)</f>
        <v>-</v>
      </c>
      <c r="AA102"/>
    </row>
    <row r="103" spans="1:27">
      <c r="A103" s="11"/>
      <c r="B103" s="73"/>
      <c r="C103" s="33" t="str">
        <f>$C$40</f>
        <v>Other</v>
      </c>
      <c r="D103" s="38"/>
      <c r="E103" s="39">
        <f t="shared" si="10"/>
        <v>0</v>
      </c>
      <c r="F103" s="43"/>
      <c r="G103" s="38"/>
      <c r="H103" s="44">
        <v>0</v>
      </c>
      <c r="I103" s="38"/>
      <c r="J103" s="38">
        <f t="shared" si="11"/>
        <v>0</v>
      </c>
      <c r="K103" s="40" t="str">
        <f>IF(J107=0,"-",J103/J107)</f>
        <v>-</v>
      </c>
      <c r="AA103"/>
    </row>
    <row r="104" spans="1:27">
      <c r="A104" s="11"/>
      <c r="B104" s="73"/>
      <c r="C104" s="33" t="str">
        <f>$C$41</f>
        <v>Other</v>
      </c>
      <c r="D104" s="38"/>
      <c r="E104" s="39">
        <f t="shared" si="10"/>
        <v>0</v>
      </c>
      <c r="F104" s="43"/>
      <c r="G104" s="38"/>
      <c r="H104" s="44">
        <v>0</v>
      </c>
      <c r="I104" s="38"/>
      <c r="J104" s="38">
        <f t="shared" si="11"/>
        <v>0</v>
      </c>
      <c r="K104" s="40" t="str">
        <f>IF(J107=0,"-",J104/J107)</f>
        <v>-</v>
      </c>
      <c r="AA104"/>
    </row>
    <row r="105" spans="1:27">
      <c r="A105" s="11"/>
      <c r="B105" s="73"/>
      <c r="C105" s="33" t="str">
        <f>$C$42</f>
        <v>Other</v>
      </c>
      <c r="D105" s="38">
        <f>D72</f>
        <v>0</v>
      </c>
      <c r="E105" s="39">
        <f t="shared" si="10"/>
        <v>0</v>
      </c>
      <c r="F105" s="43"/>
      <c r="G105" s="38"/>
      <c r="H105" s="44">
        <v>0</v>
      </c>
      <c r="I105" s="38"/>
      <c r="J105" s="38">
        <f t="shared" si="11"/>
        <v>0</v>
      </c>
      <c r="K105" s="40" t="str">
        <f>IF(J107=0,"-",J105/J107)</f>
        <v>-</v>
      </c>
      <c r="AA105"/>
    </row>
    <row r="106" spans="1:27">
      <c r="A106" s="11"/>
      <c r="B106" s="73"/>
      <c r="C106" s="33" t="str">
        <f>$C$43</f>
        <v>Other</v>
      </c>
      <c r="D106" s="38">
        <f>D73</f>
        <v>0</v>
      </c>
      <c r="E106" s="39">
        <f t="shared" si="10"/>
        <v>0</v>
      </c>
      <c r="F106" s="43"/>
      <c r="G106" s="60"/>
      <c r="H106" s="49"/>
      <c r="I106" s="60"/>
      <c r="J106" s="60">
        <f t="shared" si="11"/>
        <v>0</v>
      </c>
      <c r="K106" s="40" t="str">
        <f>IF(J107=0,"-",J106/J107)</f>
        <v>-</v>
      </c>
      <c r="AA106"/>
    </row>
    <row r="107" spans="1:27">
      <c r="A107" s="11"/>
      <c r="B107" s="74" t="s">
        <v>59</v>
      </c>
      <c r="C107" s="33"/>
      <c r="D107" s="33"/>
      <c r="E107" s="61">
        <f>ROUND(SUM(E92:E106),0)</f>
        <v>0</v>
      </c>
      <c r="F107" s="61">
        <f>ROUND(SUM(F92:F106),0)</f>
        <v>0</v>
      </c>
      <c r="G107" s="52">
        <f>IF($J107=0,0,(F107/$J107))</f>
        <v>0</v>
      </c>
      <c r="H107" s="54">
        <v>0</v>
      </c>
      <c r="I107" s="52">
        <f>IF($J107=0,0,(H107/$J107))</f>
        <v>0</v>
      </c>
      <c r="J107" s="61">
        <f>ROUND(SUM(J92:J106),0)</f>
        <v>0</v>
      </c>
      <c r="K107" s="55" t="str">
        <f>IF(J107=0,"-",J107/J107)</f>
        <v>-</v>
      </c>
      <c r="AA107"/>
    </row>
    <row r="108" spans="1:27">
      <c r="A108" s="11"/>
      <c r="B108" s="74"/>
      <c r="C108" s="33" t="s">
        <v>58</v>
      </c>
      <c r="D108" s="33"/>
      <c r="E108" s="62">
        <f>IF(E$78=0,0,(E107/E111))</f>
        <v>0</v>
      </c>
      <c r="F108" s="63">
        <f>IF(F111=0,0,(F107/F111))</f>
        <v>0</v>
      </c>
      <c r="G108" s="64"/>
      <c r="H108" s="63">
        <f>IF(H111=0,0,(H107/H111))</f>
        <v>0</v>
      </c>
      <c r="I108" s="45"/>
      <c r="J108" s="63">
        <f>IF(J111=0,0,(J107/J111))</f>
        <v>0</v>
      </c>
      <c r="K108" s="40"/>
      <c r="AA108"/>
    </row>
    <row r="109" spans="1:27">
      <c r="A109" s="11"/>
      <c r="B109" s="74" t="s">
        <v>79</v>
      </c>
      <c r="C109" s="34"/>
      <c r="D109" s="34"/>
      <c r="E109" s="39">
        <f>ROUND(+F109,0)</f>
        <v>0</v>
      </c>
      <c r="F109" s="43"/>
      <c r="G109" s="38"/>
      <c r="H109" s="43"/>
      <c r="I109" s="38"/>
      <c r="J109" s="38">
        <f>ROUND(F109+H109,0)</f>
        <v>0</v>
      </c>
      <c r="K109" s="35"/>
      <c r="AA109"/>
    </row>
    <row r="110" spans="1:27">
      <c r="A110" s="11"/>
      <c r="B110" s="75"/>
      <c r="C110" s="33" t="s">
        <v>58</v>
      </c>
      <c r="D110" s="33"/>
      <c r="E110" s="62">
        <f>IF(E111=0,0,(E109/E111))</f>
        <v>0</v>
      </c>
      <c r="F110" s="62">
        <f>IF(F111=0,0,(F109/F111))</f>
        <v>0</v>
      </c>
      <c r="G110" s="33"/>
      <c r="H110" s="62">
        <f>IF(H111=0,0,(H109/H111))</f>
        <v>0</v>
      </c>
      <c r="I110" s="33"/>
      <c r="J110" s="62">
        <f>IF(J111=0,0,(J109/J111))</f>
        <v>0</v>
      </c>
      <c r="K110" s="35"/>
      <c r="AA110"/>
    </row>
    <row r="111" spans="1:27">
      <c r="A111" s="11"/>
      <c r="B111" s="74" t="s">
        <v>49</v>
      </c>
      <c r="C111" s="33"/>
      <c r="D111" s="33"/>
      <c r="E111" s="61">
        <f>ROUND(E107+E109,0)</f>
        <v>0</v>
      </c>
      <c r="F111" s="61">
        <f>ROUND(F107+F109,0)</f>
        <v>0</v>
      </c>
      <c r="G111" s="65"/>
      <c r="H111" s="61">
        <f>ROUND(H107+H109,0)</f>
        <v>0</v>
      </c>
      <c r="I111" s="65"/>
      <c r="J111" s="61">
        <f>ROUND(J107+J109,0)</f>
        <v>0</v>
      </c>
      <c r="K111" s="35"/>
      <c r="AA111"/>
    </row>
    <row r="112" spans="1:27">
      <c r="A112" s="11"/>
      <c r="B112" s="73"/>
      <c r="C112" s="33" t="s">
        <v>69</v>
      </c>
      <c r="D112" s="33"/>
      <c r="E112" s="45">
        <f>IF(E$48=0,0,(E111/E$48))</f>
        <v>0</v>
      </c>
      <c r="F112" s="64">
        <f>IF(F$48=0,0,(F111/F$48))</f>
        <v>0</v>
      </c>
      <c r="G112" s="33"/>
      <c r="H112" s="64">
        <f>IF(H$48=0,0,(H111/H$48))</f>
        <v>0</v>
      </c>
      <c r="I112" s="33"/>
      <c r="J112" s="64">
        <f>IF(J$48=0,0,(J111/J$48))</f>
        <v>0</v>
      </c>
      <c r="K112" s="35"/>
      <c r="AA112"/>
    </row>
    <row r="113" spans="1:27" ht="6" customHeight="1">
      <c r="A113" s="11"/>
      <c r="B113" s="75"/>
      <c r="C113" s="32"/>
      <c r="D113" s="32"/>
      <c r="E113" s="32"/>
      <c r="F113" s="32"/>
      <c r="G113" s="32"/>
      <c r="H113" s="32"/>
      <c r="I113" s="32"/>
      <c r="J113" s="32"/>
      <c r="K113" s="41"/>
      <c r="AA113"/>
    </row>
    <row r="114" spans="1:27">
      <c r="A114" s="11"/>
      <c r="B114" s="76" t="s">
        <v>70</v>
      </c>
      <c r="C114" s="32"/>
      <c r="D114" s="32"/>
      <c r="E114" s="67">
        <f>+F114</f>
        <v>0</v>
      </c>
      <c r="F114" s="68"/>
      <c r="G114" s="67"/>
      <c r="H114" s="68"/>
      <c r="I114" s="67"/>
      <c r="J114" s="67">
        <f>F114+H114</f>
        <v>0</v>
      </c>
      <c r="K114" s="41"/>
      <c r="AA114"/>
    </row>
    <row r="115" spans="1:27">
      <c r="A115" s="11"/>
      <c r="B115" s="171" t="s">
        <v>178</v>
      </c>
      <c r="C115" s="32"/>
      <c r="D115" s="32"/>
      <c r="E115" s="67">
        <f>+F115</f>
        <v>0</v>
      </c>
      <c r="F115" s="68"/>
      <c r="G115" s="67"/>
      <c r="H115" s="68"/>
      <c r="I115" s="67"/>
      <c r="J115" s="67">
        <f>F115+H115</f>
        <v>0</v>
      </c>
      <c r="K115" s="41"/>
      <c r="AA115"/>
    </row>
    <row r="116" spans="1:27">
      <c r="A116" s="11"/>
      <c r="B116" s="76" t="s">
        <v>50</v>
      </c>
      <c r="C116" s="32"/>
      <c r="D116" s="32"/>
      <c r="E116" s="69">
        <f>IF(E114=0,0,ROUND((E111/E114),2))</f>
        <v>0</v>
      </c>
      <c r="F116" s="69">
        <f>IF(F114=0,0,ROUND((F111/F114),2))</f>
        <v>0</v>
      </c>
      <c r="G116" s="69"/>
      <c r="H116" s="69">
        <f>IF(H114=0,0,ROUND((H111/H114),2))</f>
        <v>0</v>
      </c>
      <c r="I116" s="69"/>
      <c r="J116" s="69">
        <f>IF(J114=0,0,ROUND((J111/J114),2))</f>
        <v>0</v>
      </c>
      <c r="K116" s="41"/>
      <c r="AA116"/>
    </row>
    <row r="117" spans="1:27" ht="15.75" customHeight="1">
      <c r="A117" s="11"/>
      <c r="B117" s="223" t="str">
        <f>CONCATENATE("Unit of Service Cost Requested from ",Control!$B$4)</f>
        <v>Unit of Service Cost Requested from LCRB</v>
      </c>
      <c r="C117" s="32"/>
      <c r="D117" s="32"/>
      <c r="E117" s="69">
        <f>IF(E115=0,,ROUND((E111/E115),2))</f>
        <v>0</v>
      </c>
      <c r="F117" s="69">
        <f>IF(F115=0,,ROUND((F111/F115),2))</f>
        <v>0</v>
      </c>
      <c r="G117" s="69"/>
      <c r="H117" s="69">
        <f>IF(H115=0,,ROUND((H111/H115),2))</f>
        <v>0</v>
      </c>
      <c r="I117" s="69"/>
      <c r="J117" s="69">
        <f>IF(J115=0,,ROUND((J111/J115),2))</f>
        <v>0</v>
      </c>
      <c r="K117" s="41"/>
      <c r="AA117"/>
    </row>
    <row r="118" spans="1:27" ht="4.5" customHeight="1">
      <c r="A118" s="11"/>
      <c r="B118" s="76"/>
      <c r="C118" s="32"/>
      <c r="D118" s="32"/>
      <c r="E118" s="116"/>
      <c r="F118" s="116"/>
      <c r="G118" s="32"/>
      <c r="H118" s="32"/>
      <c r="I118" s="32"/>
      <c r="J118" s="32"/>
      <c r="K118" s="41"/>
      <c r="AA118"/>
    </row>
    <row r="119" spans="1:27" ht="15" customHeight="1" thickBot="1">
      <c r="A119" s="11"/>
      <c r="B119" s="171" t="s">
        <v>161</v>
      </c>
      <c r="C119" s="32"/>
      <c r="D119" s="32"/>
      <c r="E119" s="32"/>
      <c r="F119" s="78"/>
      <c r="G119" s="71"/>
      <c r="H119" s="71"/>
      <c r="I119" s="71"/>
      <c r="J119" s="70"/>
      <c r="K119" s="41"/>
      <c r="AA119"/>
    </row>
    <row r="120" spans="1:27" ht="15.75" thickBot="1">
      <c r="A120" s="11"/>
      <c r="B120" s="449" t="s">
        <v>71</v>
      </c>
      <c r="C120" s="450"/>
      <c r="D120" s="450"/>
      <c r="E120" s="77"/>
      <c r="F120" s="78"/>
      <c r="G120" s="79"/>
      <c r="H120" s="80"/>
      <c r="I120" s="80"/>
      <c r="J120" s="199"/>
      <c r="K120" s="81"/>
      <c r="AA120"/>
    </row>
    <row r="121" spans="1:27" ht="9" customHeight="1" thickBot="1">
      <c r="A121" s="11"/>
      <c r="B121" s="32"/>
      <c r="C121" s="32"/>
      <c r="D121" s="32"/>
      <c r="E121" s="32"/>
      <c r="F121" s="32"/>
      <c r="G121" s="32"/>
      <c r="H121" s="32"/>
      <c r="I121" s="32"/>
      <c r="J121" s="32"/>
      <c r="K121" s="32"/>
      <c r="AA121"/>
    </row>
    <row r="122" spans="1:27" ht="15.75" thickBot="1">
      <c r="A122" s="11"/>
      <c r="B122" s="201" t="s">
        <v>405</v>
      </c>
      <c r="C122" s="101"/>
      <c r="D122" s="237" t="str">
        <f>CONCATENATE($J$6,"U3")</f>
        <v>P4U3</v>
      </c>
      <c r="E122" s="32"/>
      <c r="F122" s="32"/>
      <c r="G122" s="32"/>
      <c r="H122" s="32"/>
      <c r="I122" s="32"/>
      <c r="J122" s="32"/>
      <c r="K122" s="32"/>
      <c r="AA122"/>
    </row>
    <row r="123" spans="1:27">
      <c r="A123" s="11"/>
      <c r="B123" s="453" t="s">
        <v>67</v>
      </c>
      <c r="C123" s="454"/>
      <c r="D123" s="102"/>
      <c r="E123" s="173" t="s">
        <v>162</v>
      </c>
      <c r="F123" s="455"/>
      <c r="G123" s="455"/>
      <c r="H123" s="456" t="s">
        <v>68</v>
      </c>
      <c r="I123" s="456"/>
      <c r="J123" s="103"/>
      <c r="K123" s="104"/>
      <c r="AA123"/>
    </row>
    <row r="124" spans="1:27" ht="16.5" customHeight="1">
      <c r="A124" s="11"/>
      <c r="B124" s="451" t="s">
        <v>78</v>
      </c>
      <c r="C124" s="452"/>
      <c r="D124" s="452"/>
      <c r="E124" s="95" t="str">
        <f>+E8</f>
        <v>LCRB Recom</v>
      </c>
      <c r="F124" s="95" t="str">
        <f>+F8</f>
        <v>LCRB Request</v>
      </c>
      <c r="G124" s="95"/>
      <c r="H124" s="95" t="s">
        <v>55</v>
      </c>
      <c r="I124" s="95"/>
      <c r="J124" s="95" t="s">
        <v>64</v>
      </c>
      <c r="K124" s="96"/>
      <c r="AA124"/>
    </row>
    <row r="125" spans="1:27">
      <c r="A125" s="11"/>
      <c r="B125" s="73"/>
      <c r="C125" s="33" t="str">
        <f>$C$29</f>
        <v>Direct Clinical Staff Salaries from Salary Analysis</v>
      </c>
      <c r="D125" s="33"/>
      <c r="E125" s="39">
        <f>+F125</f>
        <v>0</v>
      </c>
      <c r="F125" s="338">
        <f>HLOOKUP(D122,'Salary Analysis'!$A$4:$HE$25,3,FALSE)</f>
        <v>0</v>
      </c>
      <c r="G125" s="38"/>
      <c r="H125" s="43">
        <v>0</v>
      </c>
      <c r="I125" s="38"/>
      <c r="J125" s="39">
        <f>F125+H125</f>
        <v>0</v>
      </c>
      <c r="K125" s="40" t="str">
        <f>IF(J140=0,"-",J125/J140)</f>
        <v>-</v>
      </c>
      <c r="AA125"/>
    </row>
    <row r="126" spans="1:27">
      <c r="A126" s="11"/>
      <c r="B126" s="73"/>
      <c r="C126" s="33" t="str">
        <f>$C$30</f>
        <v>Immediate Sup Salaries from Salary Analysis</v>
      </c>
      <c r="D126" s="33"/>
      <c r="E126" s="39">
        <f t="shared" ref="E126:E139" si="12">+F126</f>
        <v>0</v>
      </c>
      <c r="F126" s="338">
        <f>HLOOKUP(D122,'Salary Analysis'!$A$4:$HE$25,4,FALSE)</f>
        <v>0</v>
      </c>
      <c r="G126" s="38"/>
      <c r="H126" s="44">
        <v>0</v>
      </c>
      <c r="I126" s="38"/>
      <c r="J126" s="38">
        <f t="shared" ref="J126:J139" si="13">F126+H126</f>
        <v>0</v>
      </c>
      <c r="K126" s="40" t="str">
        <f>IF(J140=0,"-",J126/J140)</f>
        <v>-</v>
      </c>
      <c r="AA126"/>
    </row>
    <row r="127" spans="1:27">
      <c r="A127" s="11"/>
      <c r="B127" s="73"/>
      <c r="C127" s="33" t="str">
        <f>$C$31</f>
        <v>Clinical Staff Fringe Benefits</v>
      </c>
      <c r="D127" s="33"/>
      <c r="E127" s="39">
        <f t="shared" si="12"/>
        <v>0</v>
      </c>
      <c r="F127" s="43">
        <v>0</v>
      </c>
      <c r="G127" s="38"/>
      <c r="H127" s="44">
        <v>0</v>
      </c>
      <c r="I127" s="38"/>
      <c r="J127" s="38">
        <f t="shared" si="13"/>
        <v>0</v>
      </c>
      <c r="K127" s="40" t="str">
        <f>IF(J140=0,"-",J127/J140)</f>
        <v>-</v>
      </c>
      <c r="AA127"/>
    </row>
    <row r="128" spans="1:27">
      <c r="A128" s="11"/>
      <c r="B128" s="73"/>
      <c r="C128" s="33" t="str">
        <f>$C$32</f>
        <v>Utilities for Direct Client Service Areas</v>
      </c>
      <c r="D128" s="33"/>
      <c r="E128" s="39">
        <f t="shared" si="12"/>
        <v>0</v>
      </c>
      <c r="F128" s="43">
        <v>0</v>
      </c>
      <c r="G128" s="38"/>
      <c r="H128" s="44">
        <v>0</v>
      </c>
      <c r="I128" s="38"/>
      <c r="J128" s="38">
        <f t="shared" si="13"/>
        <v>0</v>
      </c>
      <c r="K128" s="40" t="str">
        <f>IF(J140=0,"-",J128/J140)</f>
        <v>-</v>
      </c>
      <c r="AA128"/>
    </row>
    <row r="129" spans="1:27">
      <c r="A129" s="11"/>
      <c r="B129" s="73"/>
      <c r="C129" s="33" t="str">
        <f>$C$33</f>
        <v>Telephone /Cell Phone/Internet</v>
      </c>
      <c r="D129" s="33"/>
      <c r="E129" s="39">
        <f t="shared" si="12"/>
        <v>0</v>
      </c>
      <c r="F129" s="43">
        <v>0</v>
      </c>
      <c r="G129" s="38"/>
      <c r="H129" s="44">
        <v>0</v>
      </c>
      <c r="I129" s="38"/>
      <c r="J129" s="38">
        <f t="shared" si="13"/>
        <v>0</v>
      </c>
      <c r="K129" s="40" t="str">
        <f>IF(J140=0,"-",J129/J140)</f>
        <v>-</v>
      </c>
      <c r="AA129"/>
    </row>
    <row r="130" spans="1:27">
      <c r="A130" s="11"/>
      <c r="B130" s="73"/>
      <c r="C130" s="33" t="str">
        <f>$C$34</f>
        <v>Consumable Supplies</v>
      </c>
      <c r="D130" s="33"/>
      <c r="E130" s="39">
        <f t="shared" si="12"/>
        <v>0</v>
      </c>
      <c r="F130" s="43">
        <v>0</v>
      </c>
      <c r="G130" s="38"/>
      <c r="H130" s="44">
        <v>0</v>
      </c>
      <c r="I130" s="38"/>
      <c r="J130" s="38">
        <f t="shared" si="13"/>
        <v>0</v>
      </c>
      <c r="K130" s="40" t="str">
        <f>IF(J140=0,"-",J130/J140)</f>
        <v>-</v>
      </c>
      <c r="AA130"/>
    </row>
    <row r="131" spans="1:27">
      <c r="A131" s="11"/>
      <c r="B131" s="73"/>
      <c r="C131" s="33" t="str">
        <f>$C$35</f>
        <v>Non-consumable Supplies</v>
      </c>
      <c r="D131" s="33"/>
      <c r="E131" s="39">
        <f t="shared" si="12"/>
        <v>0</v>
      </c>
      <c r="F131" s="43">
        <v>0</v>
      </c>
      <c r="G131" s="38"/>
      <c r="H131" s="44">
        <v>0</v>
      </c>
      <c r="I131" s="38"/>
      <c r="J131" s="38">
        <f t="shared" si="13"/>
        <v>0</v>
      </c>
      <c r="K131" s="40" t="str">
        <f>IF(J140=0,"-",J131/J140)</f>
        <v>-</v>
      </c>
      <c r="AA131"/>
    </row>
    <row r="132" spans="1:27">
      <c r="A132" s="11"/>
      <c r="B132" s="73"/>
      <c r="C132" s="33" t="str">
        <f>$C$36</f>
        <v>Printing</v>
      </c>
      <c r="D132" s="33"/>
      <c r="E132" s="39">
        <f t="shared" si="12"/>
        <v>0</v>
      </c>
      <c r="F132" s="43">
        <v>0</v>
      </c>
      <c r="G132" s="38"/>
      <c r="H132" s="44">
        <v>0</v>
      </c>
      <c r="I132" s="38"/>
      <c r="J132" s="38">
        <f t="shared" si="13"/>
        <v>0</v>
      </c>
      <c r="K132" s="40" t="str">
        <f>IF(J140=0,"-",J132/J140)</f>
        <v>-</v>
      </c>
      <c r="AA132"/>
    </row>
    <row r="133" spans="1:27">
      <c r="A133" s="11"/>
      <c r="B133" s="73"/>
      <c r="C133" s="33" t="str">
        <f>$C$37</f>
        <v>Mileage</v>
      </c>
      <c r="D133" s="33"/>
      <c r="E133" s="39">
        <f t="shared" si="12"/>
        <v>0</v>
      </c>
      <c r="F133" s="43">
        <v>0</v>
      </c>
      <c r="G133" s="38"/>
      <c r="H133" s="44">
        <v>0</v>
      </c>
      <c r="I133" s="38"/>
      <c r="J133" s="38">
        <f t="shared" si="13"/>
        <v>0</v>
      </c>
      <c r="K133" s="40" t="str">
        <f>IF(J140=0,"-",J133/J140)</f>
        <v>-</v>
      </c>
      <c r="AA133"/>
    </row>
    <row r="134" spans="1:27">
      <c r="A134" s="11"/>
      <c r="B134" s="73"/>
      <c r="C134" s="33" t="str">
        <f>$C$38</f>
        <v>Rent for Direct Client Service Areas</v>
      </c>
      <c r="D134" s="38"/>
      <c r="E134" s="39">
        <f t="shared" si="12"/>
        <v>0</v>
      </c>
      <c r="F134" s="43"/>
      <c r="G134" s="38"/>
      <c r="H134" s="44">
        <v>0</v>
      </c>
      <c r="I134" s="38"/>
      <c r="J134" s="38">
        <f t="shared" si="13"/>
        <v>0</v>
      </c>
      <c r="K134" s="40" t="str">
        <f>IF(J140=0,"-",J134/J140)</f>
        <v>-</v>
      </c>
      <c r="AA134"/>
    </row>
    <row r="135" spans="1:27">
      <c r="A135" s="11"/>
      <c r="B135" s="73"/>
      <c r="C135" s="33" t="str">
        <f>$C$39</f>
        <v>Other</v>
      </c>
      <c r="D135" s="38"/>
      <c r="E135" s="39">
        <f t="shared" si="12"/>
        <v>0</v>
      </c>
      <c r="F135" s="43"/>
      <c r="G135" s="38"/>
      <c r="H135" s="44">
        <v>0</v>
      </c>
      <c r="I135" s="38"/>
      <c r="J135" s="38">
        <f t="shared" si="13"/>
        <v>0</v>
      </c>
      <c r="K135" s="40" t="str">
        <f>IF(J140=0,"-",J135/J140)</f>
        <v>-</v>
      </c>
      <c r="AA135"/>
    </row>
    <row r="136" spans="1:27">
      <c r="A136" s="11"/>
      <c r="B136" s="73"/>
      <c r="C136" s="33" t="str">
        <f>$C$40</f>
        <v>Other</v>
      </c>
      <c r="D136" s="38"/>
      <c r="E136" s="39">
        <f t="shared" si="12"/>
        <v>0</v>
      </c>
      <c r="F136" s="43"/>
      <c r="G136" s="38"/>
      <c r="H136" s="44">
        <v>0</v>
      </c>
      <c r="I136" s="38"/>
      <c r="J136" s="38">
        <f t="shared" si="13"/>
        <v>0</v>
      </c>
      <c r="K136" s="40" t="str">
        <f>IF(J140=0,"-",J136/J140)</f>
        <v>-</v>
      </c>
      <c r="AA136"/>
    </row>
    <row r="137" spans="1:27">
      <c r="A137" s="11"/>
      <c r="B137" s="73"/>
      <c r="C137" s="33" t="str">
        <f>$C$41</f>
        <v>Other</v>
      </c>
      <c r="D137" s="38"/>
      <c r="E137" s="39">
        <f t="shared" si="12"/>
        <v>0</v>
      </c>
      <c r="F137" s="43"/>
      <c r="G137" s="38"/>
      <c r="H137" s="44">
        <v>0</v>
      </c>
      <c r="I137" s="38"/>
      <c r="J137" s="38">
        <f t="shared" si="13"/>
        <v>0</v>
      </c>
      <c r="K137" s="40" t="str">
        <f>IF(J140=0,"-",J137/J140)</f>
        <v>-</v>
      </c>
      <c r="AA137"/>
    </row>
    <row r="138" spans="1:27">
      <c r="A138" s="11"/>
      <c r="B138" s="73"/>
      <c r="C138" s="33" t="str">
        <f>$C$42</f>
        <v>Other</v>
      </c>
      <c r="D138" s="38">
        <f>D105</f>
        <v>0</v>
      </c>
      <c r="E138" s="39">
        <f t="shared" si="12"/>
        <v>0</v>
      </c>
      <c r="F138" s="43"/>
      <c r="G138" s="38"/>
      <c r="H138" s="44">
        <v>0</v>
      </c>
      <c r="I138" s="38"/>
      <c r="J138" s="38">
        <f t="shared" si="13"/>
        <v>0</v>
      </c>
      <c r="K138" s="40" t="str">
        <f>IF(J140=0,"-",J138/J140)</f>
        <v>-</v>
      </c>
      <c r="AA138"/>
    </row>
    <row r="139" spans="1:27">
      <c r="A139" s="11"/>
      <c r="B139" s="73"/>
      <c r="C139" s="33" t="str">
        <f>$C$43</f>
        <v>Other</v>
      </c>
      <c r="D139" s="38">
        <f>D106</f>
        <v>0</v>
      </c>
      <c r="E139" s="39">
        <f t="shared" si="12"/>
        <v>0</v>
      </c>
      <c r="F139" s="43"/>
      <c r="G139" s="60"/>
      <c r="H139" s="49">
        <v>0</v>
      </c>
      <c r="I139" s="60"/>
      <c r="J139" s="60">
        <f t="shared" si="13"/>
        <v>0</v>
      </c>
      <c r="K139" s="40" t="str">
        <f>IF(J140=0,"-",J139/J140)</f>
        <v>-</v>
      </c>
      <c r="AA139"/>
    </row>
    <row r="140" spans="1:27">
      <c r="A140" s="11"/>
      <c r="B140" s="74" t="s">
        <v>59</v>
      </c>
      <c r="C140" s="33"/>
      <c r="D140" s="33"/>
      <c r="E140" s="61">
        <f>ROUND(SUM(E125:E139),0)</f>
        <v>0</v>
      </c>
      <c r="F140" s="61">
        <f>ROUND(SUM(F125:F139),0)</f>
        <v>0</v>
      </c>
      <c r="G140" s="52">
        <f>IF($J140=0,0,(F140/$J140))</f>
        <v>0</v>
      </c>
      <c r="H140" s="54">
        <f>SUM(H125:H139)</f>
        <v>0</v>
      </c>
      <c r="I140" s="52">
        <f>IF($J140=0,0,(H140/$J140))</f>
        <v>0</v>
      </c>
      <c r="J140" s="61">
        <f>ROUND(SUM(J125:J139),0)</f>
        <v>0</v>
      </c>
      <c r="K140" s="55" t="str">
        <f>IF(J140=0,"-",J140/J140)</f>
        <v>-</v>
      </c>
      <c r="AA140"/>
    </row>
    <row r="141" spans="1:27">
      <c r="A141" s="11"/>
      <c r="B141" s="74"/>
      <c r="C141" s="33" t="s">
        <v>58</v>
      </c>
      <c r="D141" s="33"/>
      <c r="E141" s="62">
        <f>IF(E$78=0,0,(E140/E144))</f>
        <v>0</v>
      </c>
      <c r="F141" s="63">
        <f>IF(F144=0,0,(F140/F144))</f>
        <v>0</v>
      </c>
      <c r="G141" s="64"/>
      <c r="H141" s="63">
        <f>IF(H144=0,0,(H140/H144))</f>
        <v>0</v>
      </c>
      <c r="I141" s="45"/>
      <c r="J141" s="63">
        <f>IF(J144=0,0,(J140/J144))</f>
        <v>0</v>
      </c>
      <c r="K141" s="40"/>
      <c r="AA141"/>
    </row>
    <row r="142" spans="1:27">
      <c r="A142" s="11"/>
      <c r="B142" s="74" t="s">
        <v>79</v>
      </c>
      <c r="C142" s="34"/>
      <c r="D142" s="34"/>
      <c r="E142" s="39">
        <f>ROUND(+F142,0)</f>
        <v>0</v>
      </c>
      <c r="F142" s="43"/>
      <c r="G142" s="38"/>
      <c r="H142" s="43"/>
      <c r="I142" s="38"/>
      <c r="J142" s="38">
        <f>ROUND(F142+H142,0)</f>
        <v>0</v>
      </c>
      <c r="K142" s="35"/>
      <c r="AA142"/>
    </row>
    <row r="143" spans="1:27">
      <c r="A143" s="11"/>
      <c r="B143" s="75"/>
      <c r="C143" s="33" t="s">
        <v>58</v>
      </c>
      <c r="D143" s="33"/>
      <c r="E143" s="62">
        <f>IF(E144=0,0,(E142/E144))</f>
        <v>0</v>
      </c>
      <c r="F143" s="62">
        <f>IF(F144=0,0,(F142/F144))</f>
        <v>0</v>
      </c>
      <c r="G143" s="33"/>
      <c r="H143" s="62">
        <f>IF(H144=0,0,(H142/H144))</f>
        <v>0</v>
      </c>
      <c r="I143" s="33"/>
      <c r="J143" s="62">
        <f>IF(J144=0,0,(J142/J144))</f>
        <v>0</v>
      </c>
      <c r="K143" s="35"/>
      <c r="AA143"/>
    </row>
    <row r="144" spans="1:27">
      <c r="A144" s="11"/>
      <c r="B144" s="74" t="s">
        <v>49</v>
      </c>
      <c r="C144" s="33"/>
      <c r="D144" s="33"/>
      <c r="E144" s="61">
        <f>ROUND(E140+E142,0)</f>
        <v>0</v>
      </c>
      <c r="F144" s="61">
        <f>ROUND(F140+F142,0)</f>
        <v>0</v>
      </c>
      <c r="G144" s="65"/>
      <c r="H144" s="61">
        <f>ROUND(H140+H142,0)</f>
        <v>0</v>
      </c>
      <c r="I144" s="65"/>
      <c r="J144" s="61">
        <f>ROUND(J140+J142,0)</f>
        <v>0</v>
      </c>
      <c r="K144" s="35"/>
      <c r="AA144"/>
    </row>
    <row r="145" spans="1:27">
      <c r="A145" s="11"/>
      <c r="B145" s="73"/>
      <c r="C145" s="33" t="s">
        <v>69</v>
      </c>
      <c r="D145" s="33"/>
      <c r="E145" s="45">
        <f>IF(E$48=0,0,(E144/E$48))</f>
        <v>0</v>
      </c>
      <c r="F145" s="64">
        <f>IF(F$48=0,0,(F144/F$48))</f>
        <v>0</v>
      </c>
      <c r="G145" s="33"/>
      <c r="H145" s="64">
        <f>IF(H$48=0,0,(H144/H$48))</f>
        <v>0</v>
      </c>
      <c r="I145" s="33"/>
      <c r="J145" s="64">
        <f>IF(J$48=0,0,(J144/J$48))</f>
        <v>0</v>
      </c>
      <c r="K145" s="35"/>
      <c r="AA145"/>
    </row>
    <row r="146" spans="1:27" ht="6.75" customHeight="1">
      <c r="A146" s="11"/>
      <c r="B146" s="75"/>
      <c r="C146" s="32"/>
      <c r="D146" s="32"/>
      <c r="E146" s="32"/>
      <c r="F146" s="32"/>
      <c r="G146" s="32"/>
      <c r="H146" s="32"/>
      <c r="I146" s="32"/>
      <c r="J146" s="32"/>
      <c r="K146" s="41"/>
      <c r="AA146"/>
    </row>
    <row r="147" spans="1:27">
      <c r="A147" s="11"/>
      <c r="B147" s="76" t="s">
        <v>70</v>
      </c>
      <c r="C147" s="32"/>
      <c r="D147" s="32"/>
      <c r="E147" s="67">
        <f>+F147</f>
        <v>0</v>
      </c>
      <c r="F147" s="68"/>
      <c r="G147" s="67"/>
      <c r="H147" s="68"/>
      <c r="I147" s="67"/>
      <c r="J147" s="67">
        <f>F147+H147</f>
        <v>0</v>
      </c>
      <c r="K147" s="41"/>
      <c r="AA147"/>
    </row>
    <row r="148" spans="1:27">
      <c r="A148" s="11"/>
      <c r="B148" s="171" t="s">
        <v>178</v>
      </c>
      <c r="C148" s="32"/>
      <c r="D148" s="32"/>
      <c r="E148" s="67">
        <f>+F148</f>
        <v>0</v>
      </c>
      <c r="F148" s="68"/>
      <c r="G148" s="67"/>
      <c r="H148" s="68"/>
      <c r="I148" s="67"/>
      <c r="J148" s="67">
        <f>F148+H148</f>
        <v>0</v>
      </c>
      <c r="K148" s="41"/>
      <c r="AA148"/>
    </row>
    <row r="149" spans="1:27">
      <c r="A149" s="11"/>
      <c r="B149" s="76" t="s">
        <v>50</v>
      </c>
      <c r="C149" s="32"/>
      <c r="D149" s="32"/>
      <c r="E149" s="69">
        <f>IF(E147=0,0,ROUND((E144/E147),2))</f>
        <v>0</v>
      </c>
      <c r="F149" s="69">
        <f>IF(F147=0,0,ROUND((F144/F147),2))</f>
        <v>0</v>
      </c>
      <c r="G149" s="69"/>
      <c r="H149" s="69">
        <f>IF(H147=0,0,ROUND((H144/H147),2))</f>
        <v>0</v>
      </c>
      <c r="I149" s="69"/>
      <c r="J149" s="69">
        <f>IF(J147=0,0,ROUND((J144/J147),2))</f>
        <v>0</v>
      </c>
      <c r="K149" s="41"/>
      <c r="AA149"/>
    </row>
    <row r="150" spans="1:27">
      <c r="A150" s="11"/>
      <c r="B150" s="76" t="str">
        <f>CONCATENATE("Unit of Service Cost Requested from ",Control!$B$4)</f>
        <v>Unit of Service Cost Requested from LCRB</v>
      </c>
      <c r="C150" s="32"/>
      <c r="D150" s="32"/>
      <c r="E150" s="69">
        <f>IF(E148=0,,ROUND((E144/E148),2))</f>
        <v>0</v>
      </c>
      <c r="F150" s="69">
        <f>IF(F148=0,,ROUND((F144/F148),2))</f>
        <v>0</v>
      </c>
      <c r="G150" s="69"/>
      <c r="H150" s="69">
        <f>IF(H148=0,,ROUND((H144/H148),2))</f>
        <v>0</v>
      </c>
      <c r="I150" s="69"/>
      <c r="J150" s="69">
        <f>IF(J148=0,,ROUND((J144/J148),2))</f>
        <v>0</v>
      </c>
      <c r="K150" s="41"/>
      <c r="AA150"/>
    </row>
    <row r="151" spans="1:27" ht="4.5" customHeight="1">
      <c r="A151" s="11"/>
      <c r="B151" s="76"/>
      <c r="C151" s="32"/>
      <c r="D151" s="32"/>
      <c r="E151" s="116"/>
      <c r="F151" s="116"/>
      <c r="G151" s="32"/>
      <c r="H151" s="32"/>
      <c r="I151" s="32"/>
      <c r="J151" s="32"/>
      <c r="K151" s="41"/>
      <c r="AA151"/>
    </row>
    <row r="152" spans="1:27" ht="18" customHeight="1" thickBot="1">
      <c r="A152" s="11"/>
      <c r="B152" s="171" t="s">
        <v>161</v>
      </c>
      <c r="C152" s="32"/>
      <c r="D152" s="32"/>
      <c r="E152" s="32"/>
      <c r="F152" s="78"/>
      <c r="G152" s="71"/>
      <c r="H152" s="71"/>
      <c r="I152" s="71"/>
      <c r="J152" s="70"/>
      <c r="K152" s="41"/>
      <c r="AA152"/>
    </row>
    <row r="153" spans="1:27" ht="15.75" thickBot="1">
      <c r="A153" s="11"/>
      <c r="B153" s="449" t="s">
        <v>51</v>
      </c>
      <c r="C153" s="450"/>
      <c r="D153" s="450"/>
      <c r="E153" s="77"/>
      <c r="F153" s="78"/>
      <c r="G153" s="79"/>
      <c r="H153" s="80"/>
      <c r="I153" s="80"/>
      <c r="J153" s="199"/>
      <c r="K153" s="81"/>
      <c r="AA153"/>
    </row>
    <row r="154" spans="1:27" ht="9" customHeight="1" thickBot="1">
      <c r="A154" s="11"/>
      <c r="B154" s="32"/>
      <c r="C154" s="32"/>
      <c r="D154" s="32"/>
      <c r="E154" s="32"/>
      <c r="F154" s="32"/>
      <c r="G154" s="32"/>
      <c r="H154" s="32"/>
      <c r="I154" s="32"/>
      <c r="J154" s="32"/>
      <c r="K154" s="32"/>
      <c r="AA154"/>
    </row>
    <row r="155" spans="1:27" ht="15.75" thickBot="1">
      <c r="A155" s="11"/>
      <c r="B155" s="201" t="s">
        <v>406</v>
      </c>
      <c r="C155" s="101"/>
      <c r="D155" s="237" t="str">
        <f>CONCATENATE($J$6,"U4")</f>
        <v>P4U4</v>
      </c>
      <c r="E155" s="32"/>
      <c r="F155" s="32"/>
      <c r="G155" s="32"/>
      <c r="H155" s="32"/>
      <c r="I155" s="32"/>
      <c r="J155" s="32"/>
      <c r="K155" s="32"/>
      <c r="AA155"/>
    </row>
    <row r="156" spans="1:27">
      <c r="A156" s="11"/>
      <c r="B156" s="453" t="s">
        <v>67</v>
      </c>
      <c r="C156" s="454"/>
      <c r="D156" s="102"/>
      <c r="E156" s="173" t="s">
        <v>162</v>
      </c>
      <c r="F156" s="455"/>
      <c r="G156" s="455"/>
      <c r="H156" s="456" t="s">
        <v>68</v>
      </c>
      <c r="I156" s="456"/>
      <c r="J156" s="103"/>
      <c r="K156" s="104"/>
      <c r="AA156"/>
    </row>
    <row r="157" spans="1:27" ht="16.5" customHeight="1">
      <c r="A157" s="11"/>
      <c r="B157" s="451" t="s">
        <v>78</v>
      </c>
      <c r="C157" s="452"/>
      <c r="D157" s="452"/>
      <c r="E157" s="95" t="str">
        <f>+E8</f>
        <v>LCRB Recom</v>
      </c>
      <c r="F157" s="95" t="str">
        <f>+F8</f>
        <v>LCRB Request</v>
      </c>
      <c r="G157" s="95"/>
      <c r="H157" s="95" t="s">
        <v>55</v>
      </c>
      <c r="I157" s="95"/>
      <c r="J157" s="95" t="s">
        <v>64</v>
      </c>
      <c r="K157" s="96"/>
      <c r="AA157"/>
    </row>
    <row r="158" spans="1:27">
      <c r="A158" s="11"/>
      <c r="B158" s="73"/>
      <c r="C158" s="33" t="str">
        <f>$C$29</f>
        <v>Direct Clinical Staff Salaries from Salary Analysis</v>
      </c>
      <c r="D158" s="33"/>
      <c r="E158" s="39">
        <f>+F158</f>
        <v>0</v>
      </c>
      <c r="F158" s="338">
        <f>HLOOKUP(D155,'Salary Analysis'!$A$4:$HE$25,3,FALSE)</f>
        <v>0</v>
      </c>
      <c r="G158" s="38"/>
      <c r="H158" s="43">
        <v>0</v>
      </c>
      <c r="I158" s="38"/>
      <c r="J158" s="39">
        <f>F158+H158</f>
        <v>0</v>
      </c>
      <c r="K158" s="40" t="str">
        <f>IF(J173=0,"-",J158/J173)</f>
        <v>-</v>
      </c>
      <c r="AA158"/>
    </row>
    <row r="159" spans="1:27">
      <c r="A159" s="11"/>
      <c r="B159" s="73"/>
      <c r="C159" s="33" t="str">
        <f>$C$30</f>
        <v>Immediate Sup Salaries from Salary Analysis</v>
      </c>
      <c r="D159" s="33"/>
      <c r="E159" s="39">
        <f t="shared" ref="E159:E172" si="14">+F159</f>
        <v>0</v>
      </c>
      <c r="F159" s="338">
        <f>HLOOKUP(D155,'Salary Analysis'!$A$4:$HE$25,4,FALSE)</f>
        <v>0</v>
      </c>
      <c r="G159" s="38"/>
      <c r="H159" s="44">
        <v>0</v>
      </c>
      <c r="I159" s="38"/>
      <c r="J159" s="38">
        <f t="shared" ref="J159:J172" si="15">F159+H159</f>
        <v>0</v>
      </c>
      <c r="K159" s="40" t="str">
        <f>IF(J173=0,"-",J159/J173)</f>
        <v>-</v>
      </c>
      <c r="AA159"/>
    </row>
    <row r="160" spans="1:27">
      <c r="A160" s="11"/>
      <c r="B160" s="73"/>
      <c r="C160" s="33" t="str">
        <f>$C$31</f>
        <v>Clinical Staff Fringe Benefits</v>
      </c>
      <c r="D160" s="33"/>
      <c r="E160" s="39">
        <f t="shared" si="14"/>
        <v>0</v>
      </c>
      <c r="F160" s="43">
        <v>0</v>
      </c>
      <c r="G160" s="38"/>
      <c r="H160" s="44">
        <v>0</v>
      </c>
      <c r="I160" s="38"/>
      <c r="J160" s="38">
        <f t="shared" si="15"/>
        <v>0</v>
      </c>
      <c r="K160" s="40" t="str">
        <f>IF(J173=0,"-",J160/J173)</f>
        <v>-</v>
      </c>
      <c r="AA160"/>
    </row>
    <row r="161" spans="1:27">
      <c r="A161" s="11"/>
      <c r="B161" s="73"/>
      <c r="C161" s="33" t="str">
        <f>$C$32</f>
        <v>Utilities for Direct Client Service Areas</v>
      </c>
      <c r="D161" s="33"/>
      <c r="E161" s="39">
        <f t="shared" si="14"/>
        <v>0</v>
      </c>
      <c r="F161" s="43">
        <v>0</v>
      </c>
      <c r="G161" s="38"/>
      <c r="H161" s="44">
        <v>0</v>
      </c>
      <c r="I161" s="38"/>
      <c r="J161" s="38">
        <f t="shared" si="15"/>
        <v>0</v>
      </c>
      <c r="K161" s="40" t="str">
        <f>IF(J173=0,"-",J161/J173)</f>
        <v>-</v>
      </c>
      <c r="AA161"/>
    </row>
    <row r="162" spans="1:27">
      <c r="A162" s="11"/>
      <c r="B162" s="73"/>
      <c r="C162" s="33" t="str">
        <f>$C$33</f>
        <v>Telephone /Cell Phone/Internet</v>
      </c>
      <c r="D162" s="33"/>
      <c r="E162" s="39">
        <f t="shared" si="14"/>
        <v>0</v>
      </c>
      <c r="F162" s="43">
        <v>0</v>
      </c>
      <c r="G162" s="38"/>
      <c r="H162" s="44">
        <v>0</v>
      </c>
      <c r="I162" s="38"/>
      <c r="J162" s="38">
        <f t="shared" si="15"/>
        <v>0</v>
      </c>
      <c r="K162" s="40" t="str">
        <f>IF(J173=0,"-",J162/J173)</f>
        <v>-</v>
      </c>
      <c r="AA162"/>
    </row>
    <row r="163" spans="1:27">
      <c r="A163" s="11"/>
      <c r="B163" s="73"/>
      <c r="C163" s="33" t="str">
        <f>$C$34</f>
        <v>Consumable Supplies</v>
      </c>
      <c r="D163" s="33"/>
      <c r="E163" s="39">
        <f t="shared" si="14"/>
        <v>0</v>
      </c>
      <c r="F163" s="43">
        <v>0</v>
      </c>
      <c r="G163" s="38"/>
      <c r="H163" s="44">
        <v>0</v>
      </c>
      <c r="I163" s="38"/>
      <c r="J163" s="38">
        <f t="shared" si="15"/>
        <v>0</v>
      </c>
      <c r="K163" s="40" t="str">
        <f>IF(J173=0,"-",J163/J173)</f>
        <v>-</v>
      </c>
      <c r="AA163"/>
    </row>
    <row r="164" spans="1:27">
      <c r="A164" s="11"/>
      <c r="B164" s="73"/>
      <c r="C164" s="33" t="str">
        <f>$C$35</f>
        <v>Non-consumable Supplies</v>
      </c>
      <c r="D164" s="33"/>
      <c r="E164" s="39">
        <f t="shared" si="14"/>
        <v>0</v>
      </c>
      <c r="F164" s="43">
        <v>0</v>
      </c>
      <c r="G164" s="38"/>
      <c r="H164" s="44">
        <v>0</v>
      </c>
      <c r="I164" s="38"/>
      <c r="J164" s="38">
        <f t="shared" si="15"/>
        <v>0</v>
      </c>
      <c r="K164" s="40" t="str">
        <f>IF(J173=0,"-",J164/J173)</f>
        <v>-</v>
      </c>
      <c r="AA164"/>
    </row>
    <row r="165" spans="1:27">
      <c r="A165" s="11"/>
      <c r="B165" s="73"/>
      <c r="C165" s="33" t="str">
        <f>$C$36</f>
        <v>Printing</v>
      </c>
      <c r="D165" s="33"/>
      <c r="E165" s="39">
        <f t="shared" si="14"/>
        <v>0</v>
      </c>
      <c r="F165" s="43">
        <v>0</v>
      </c>
      <c r="G165" s="38"/>
      <c r="H165" s="44">
        <v>0</v>
      </c>
      <c r="I165" s="38"/>
      <c r="J165" s="38">
        <f t="shared" si="15"/>
        <v>0</v>
      </c>
      <c r="K165" s="40" t="str">
        <f>IF(J173=0,"-",J165/J173)</f>
        <v>-</v>
      </c>
      <c r="AA165"/>
    </row>
    <row r="166" spans="1:27">
      <c r="A166" s="11"/>
      <c r="B166" s="73"/>
      <c r="C166" s="33" t="str">
        <f>$C$37</f>
        <v>Mileage</v>
      </c>
      <c r="D166" s="33"/>
      <c r="E166" s="39">
        <f t="shared" si="14"/>
        <v>0</v>
      </c>
      <c r="F166" s="43">
        <v>0</v>
      </c>
      <c r="G166" s="38"/>
      <c r="H166" s="44">
        <v>0</v>
      </c>
      <c r="I166" s="38"/>
      <c r="J166" s="38">
        <f t="shared" si="15"/>
        <v>0</v>
      </c>
      <c r="K166" s="40" t="str">
        <f>IF(J173=0,"-",J166/J173)</f>
        <v>-</v>
      </c>
      <c r="AA166"/>
    </row>
    <row r="167" spans="1:27">
      <c r="A167" s="11"/>
      <c r="B167" s="73"/>
      <c r="C167" s="33" t="str">
        <f>$C$38</f>
        <v>Rent for Direct Client Service Areas</v>
      </c>
      <c r="D167" s="38"/>
      <c r="E167" s="39">
        <f t="shared" si="14"/>
        <v>0</v>
      </c>
      <c r="F167" s="43"/>
      <c r="G167" s="38"/>
      <c r="H167" s="44">
        <v>0</v>
      </c>
      <c r="I167" s="38"/>
      <c r="J167" s="38">
        <f t="shared" si="15"/>
        <v>0</v>
      </c>
      <c r="K167" s="40" t="str">
        <f>IF(J173=0,"-",J167/J173)</f>
        <v>-</v>
      </c>
      <c r="AA167"/>
    </row>
    <row r="168" spans="1:27">
      <c r="A168" s="11"/>
      <c r="B168" s="73"/>
      <c r="C168" s="33" t="str">
        <f>$C$39</f>
        <v>Other</v>
      </c>
      <c r="D168" s="38"/>
      <c r="E168" s="39">
        <f t="shared" si="14"/>
        <v>0</v>
      </c>
      <c r="F168" s="43"/>
      <c r="G168" s="38"/>
      <c r="H168" s="44">
        <v>0</v>
      </c>
      <c r="I168" s="38"/>
      <c r="J168" s="38">
        <f t="shared" si="15"/>
        <v>0</v>
      </c>
      <c r="K168" s="40" t="str">
        <f>IF(J173=0,"-",J168/J173)</f>
        <v>-</v>
      </c>
      <c r="AA168"/>
    </row>
    <row r="169" spans="1:27">
      <c r="A169" s="11"/>
      <c r="B169" s="73"/>
      <c r="C169" s="33" t="str">
        <f>$C$40</f>
        <v>Other</v>
      </c>
      <c r="D169" s="38"/>
      <c r="E169" s="39">
        <f t="shared" si="14"/>
        <v>0</v>
      </c>
      <c r="F169" s="43"/>
      <c r="G169" s="38"/>
      <c r="H169" s="44">
        <v>0</v>
      </c>
      <c r="I169" s="38"/>
      <c r="J169" s="38">
        <f t="shared" si="15"/>
        <v>0</v>
      </c>
      <c r="K169" s="40" t="str">
        <f>IF(J173=0,"-",J169/J173)</f>
        <v>-</v>
      </c>
      <c r="AA169"/>
    </row>
    <row r="170" spans="1:27">
      <c r="A170" s="11"/>
      <c r="B170" s="73"/>
      <c r="C170" s="33" t="str">
        <f>$C$41</f>
        <v>Other</v>
      </c>
      <c r="D170" s="38"/>
      <c r="E170" s="39">
        <f t="shared" si="14"/>
        <v>0</v>
      </c>
      <c r="F170" s="43"/>
      <c r="G170" s="38"/>
      <c r="H170" s="44">
        <v>0</v>
      </c>
      <c r="I170" s="38"/>
      <c r="J170" s="38">
        <f t="shared" si="15"/>
        <v>0</v>
      </c>
      <c r="K170" s="40" t="str">
        <f>IF(J173=0,"-",J170/J173)</f>
        <v>-</v>
      </c>
      <c r="AA170"/>
    </row>
    <row r="171" spans="1:27">
      <c r="A171" s="11"/>
      <c r="B171" s="73"/>
      <c r="C171" s="33" t="str">
        <f>$C$42</f>
        <v>Other</v>
      </c>
      <c r="D171" s="38">
        <f>D138</f>
        <v>0</v>
      </c>
      <c r="E171" s="39">
        <f t="shared" si="14"/>
        <v>0</v>
      </c>
      <c r="F171" s="43"/>
      <c r="G171" s="38"/>
      <c r="H171" s="44">
        <v>0</v>
      </c>
      <c r="I171" s="38"/>
      <c r="J171" s="38">
        <f t="shared" si="15"/>
        <v>0</v>
      </c>
      <c r="K171" s="40" t="str">
        <f>IF(J173=0,"-",J171/J173)</f>
        <v>-</v>
      </c>
      <c r="AA171"/>
    </row>
    <row r="172" spans="1:27">
      <c r="A172" s="11"/>
      <c r="B172" s="73"/>
      <c r="C172" s="33" t="str">
        <f>$C$43</f>
        <v>Other</v>
      </c>
      <c r="D172" s="38">
        <f>D139</f>
        <v>0</v>
      </c>
      <c r="E172" s="39">
        <f t="shared" si="14"/>
        <v>0</v>
      </c>
      <c r="F172" s="43"/>
      <c r="G172" s="60"/>
      <c r="H172" s="49">
        <v>0</v>
      </c>
      <c r="I172" s="60"/>
      <c r="J172" s="60">
        <f t="shared" si="15"/>
        <v>0</v>
      </c>
      <c r="K172" s="40" t="str">
        <f>IF(J173=0,"-",J172/J173)</f>
        <v>-</v>
      </c>
      <c r="AA172"/>
    </row>
    <row r="173" spans="1:27">
      <c r="A173" s="11"/>
      <c r="B173" s="74" t="s">
        <v>59</v>
      </c>
      <c r="C173" s="33"/>
      <c r="D173" s="33"/>
      <c r="E173" s="61">
        <f>ROUND(SUM(E158:E172),0)</f>
        <v>0</v>
      </c>
      <c r="F173" s="61">
        <f>ROUND(SUM(F158:F172),0)</f>
        <v>0</v>
      </c>
      <c r="G173" s="52">
        <f>IF($J173=0,0,(F173/$J173))</f>
        <v>0</v>
      </c>
      <c r="H173" s="54">
        <f>SUM(H158:H172)</f>
        <v>0</v>
      </c>
      <c r="I173" s="52">
        <f>IF($J173=0,0,(H173/$J173))</f>
        <v>0</v>
      </c>
      <c r="J173" s="61">
        <f>ROUND(SUM(J158:J172),0)</f>
        <v>0</v>
      </c>
      <c r="K173" s="55" t="str">
        <f>IF(J173=0,"-",J173/J173)</f>
        <v>-</v>
      </c>
      <c r="AA173"/>
    </row>
    <row r="174" spans="1:27">
      <c r="A174" s="11"/>
      <c r="B174" s="74"/>
      <c r="C174" s="33" t="s">
        <v>58</v>
      </c>
      <c r="D174" s="33"/>
      <c r="E174" s="62">
        <f>IF(E$78=0,0,(E173/E177))</f>
        <v>0</v>
      </c>
      <c r="F174" s="63">
        <f>IF(F177=0,0,(F173/F177))</f>
        <v>0</v>
      </c>
      <c r="G174" s="64"/>
      <c r="H174" s="63">
        <f>IF(H177=0,0,(H173/H177))</f>
        <v>0</v>
      </c>
      <c r="I174" s="45"/>
      <c r="J174" s="63">
        <f>IF(J177=0,0,(J173/J177))</f>
        <v>0</v>
      </c>
      <c r="K174" s="40"/>
      <c r="AA174"/>
    </row>
    <row r="175" spans="1:27">
      <c r="A175" s="11"/>
      <c r="B175" s="74" t="s">
        <v>79</v>
      </c>
      <c r="C175" s="34"/>
      <c r="D175" s="34"/>
      <c r="E175" s="39">
        <f>ROUND(+F175,0)</f>
        <v>0</v>
      </c>
      <c r="F175" s="43"/>
      <c r="G175" s="38"/>
      <c r="H175" s="43"/>
      <c r="I175" s="38"/>
      <c r="J175" s="38">
        <f>ROUND(F175+H175,0)</f>
        <v>0</v>
      </c>
      <c r="K175" s="35"/>
      <c r="AA175"/>
    </row>
    <row r="176" spans="1:27">
      <c r="A176" s="11"/>
      <c r="B176" s="75"/>
      <c r="C176" s="33" t="s">
        <v>58</v>
      </c>
      <c r="D176" s="33"/>
      <c r="E176" s="62">
        <f>IF(E177=0,0,(E175/E177))</f>
        <v>0</v>
      </c>
      <c r="F176" s="62">
        <f>IF(F177=0,0,(F175/F177))</f>
        <v>0</v>
      </c>
      <c r="G176" s="33"/>
      <c r="H176" s="62">
        <f>IF(H177=0,0,(H175/H177))</f>
        <v>0</v>
      </c>
      <c r="I176" s="33"/>
      <c r="J176" s="62">
        <f>IF(J177=0,0,(J175/J177))</f>
        <v>0</v>
      </c>
      <c r="K176" s="35"/>
      <c r="AA176"/>
    </row>
    <row r="177" spans="1:27">
      <c r="A177" s="11"/>
      <c r="B177" s="74" t="s">
        <v>49</v>
      </c>
      <c r="C177" s="33"/>
      <c r="D177" s="33"/>
      <c r="E177" s="61">
        <f>ROUND(E173+E175,0)</f>
        <v>0</v>
      </c>
      <c r="F177" s="61">
        <f>ROUND(F173+F175,0)</f>
        <v>0</v>
      </c>
      <c r="G177" s="65"/>
      <c r="H177" s="61">
        <f>ROUND(H173+H175,0)</f>
        <v>0</v>
      </c>
      <c r="I177" s="65"/>
      <c r="J177" s="61">
        <f>ROUND(J173+J175,0)</f>
        <v>0</v>
      </c>
      <c r="K177" s="35"/>
      <c r="AA177"/>
    </row>
    <row r="178" spans="1:27">
      <c r="A178" s="11"/>
      <c r="B178" s="73"/>
      <c r="C178" s="33" t="s">
        <v>69</v>
      </c>
      <c r="D178" s="33"/>
      <c r="E178" s="45">
        <f>IF(E$48=0,0,(E177/E$48))</f>
        <v>0</v>
      </c>
      <c r="F178" s="64">
        <f>IF(F$48=0,0,(F177/F$48))</f>
        <v>0</v>
      </c>
      <c r="G178" s="33"/>
      <c r="H178" s="64">
        <f>IF(H$48=0,0,(H177/H$48))</f>
        <v>0</v>
      </c>
      <c r="I178" s="33"/>
      <c r="J178" s="64">
        <f>IF(J$48=0,0,(J177/J$48))</f>
        <v>0</v>
      </c>
      <c r="K178" s="35"/>
      <c r="AA178"/>
    </row>
    <row r="179" spans="1:27" ht="6" customHeight="1">
      <c r="A179" s="11"/>
      <c r="B179" s="75"/>
      <c r="C179" s="32"/>
      <c r="D179" s="32"/>
      <c r="E179" s="32"/>
      <c r="F179" s="32"/>
      <c r="G179" s="32"/>
      <c r="H179" s="32"/>
      <c r="I179" s="32"/>
      <c r="J179" s="32"/>
      <c r="K179" s="41"/>
      <c r="AA179"/>
    </row>
    <row r="180" spans="1:27">
      <c r="A180" s="11"/>
      <c r="B180" s="76" t="s">
        <v>70</v>
      </c>
      <c r="C180" s="32"/>
      <c r="D180" s="32"/>
      <c r="E180" s="67">
        <f>+F180</f>
        <v>0</v>
      </c>
      <c r="F180" s="68"/>
      <c r="G180" s="67"/>
      <c r="H180" s="68"/>
      <c r="I180" s="67"/>
      <c r="J180" s="67">
        <f>F180+H180</f>
        <v>0</v>
      </c>
      <c r="K180" s="41"/>
      <c r="AA180"/>
    </row>
    <row r="181" spans="1:27">
      <c r="A181" s="11"/>
      <c r="B181" s="171" t="s">
        <v>178</v>
      </c>
      <c r="C181" s="32"/>
      <c r="D181" s="32"/>
      <c r="E181" s="67">
        <f>+F181</f>
        <v>0</v>
      </c>
      <c r="F181" s="68"/>
      <c r="G181" s="67"/>
      <c r="H181" s="68"/>
      <c r="I181" s="67"/>
      <c r="J181" s="67">
        <f>F181+H181</f>
        <v>0</v>
      </c>
      <c r="K181" s="41"/>
      <c r="AA181"/>
    </row>
    <row r="182" spans="1:27">
      <c r="A182" s="11"/>
      <c r="B182" s="76" t="s">
        <v>50</v>
      </c>
      <c r="C182" s="32"/>
      <c r="D182" s="32"/>
      <c r="E182" s="69">
        <f>IF(E180=0,0,ROUND((E177/E180),2))</f>
        <v>0</v>
      </c>
      <c r="F182" s="69">
        <f>IF(F180=0,0,ROUND((F177/F180),2))</f>
        <v>0</v>
      </c>
      <c r="G182" s="69"/>
      <c r="H182" s="69">
        <f>IF(H180=0,0,ROUND((H177/H180),2))</f>
        <v>0</v>
      </c>
      <c r="I182" s="69"/>
      <c r="J182" s="69">
        <f>IF(J180=0,0,ROUND((J177/J180),2))</f>
        <v>0</v>
      </c>
      <c r="K182" s="41"/>
      <c r="AA182"/>
    </row>
    <row r="183" spans="1:27">
      <c r="A183" s="11"/>
      <c r="B183" s="76" t="str">
        <f>CONCATENATE("Unit of Service Cost Requested from ",Control!$B$4)</f>
        <v>Unit of Service Cost Requested from LCRB</v>
      </c>
      <c r="C183" s="32"/>
      <c r="D183" s="32"/>
      <c r="E183" s="69">
        <f>IF(E181=0,,ROUND((E177/E181),2))</f>
        <v>0</v>
      </c>
      <c r="F183" s="69">
        <f>IF(F181=0,,ROUND((F177/F181),2))</f>
        <v>0</v>
      </c>
      <c r="G183" s="69"/>
      <c r="H183" s="69">
        <f>IF(H181=0,,ROUND((H177/H181),2))</f>
        <v>0</v>
      </c>
      <c r="I183" s="69"/>
      <c r="J183" s="69">
        <f>IF(J181=0,,ROUND((J177/J181),2))</f>
        <v>0</v>
      </c>
      <c r="K183" s="41"/>
      <c r="AA183"/>
    </row>
    <row r="184" spans="1:27" ht="3" customHeight="1">
      <c r="A184" s="11"/>
      <c r="B184" s="76"/>
      <c r="C184" s="32"/>
      <c r="D184" s="32"/>
      <c r="E184" s="116"/>
      <c r="F184" s="116"/>
      <c r="G184" s="32"/>
      <c r="H184" s="32"/>
      <c r="I184" s="32"/>
      <c r="J184" s="32"/>
      <c r="K184" s="41"/>
      <c r="AA184"/>
    </row>
    <row r="185" spans="1:27" ht="14.25" customHeight="1" thickBot="1">
      <c r="A185" s="11"/>
      <c r="B185" s="171" t="s">
        <v>161</v>
      </c>
      <c r="C185" s="32"/>
      <c r="D185" s="32"/>
      <c r="E185" s="32"/>
      <c r="F185" s="78"/>
      <c r="G185" s="71"/>
      <c r="H185" s="71"/>
      <c r="I185" s="71"/>
      <c r="J185" s="70"/>
      <c r="K185" s="41"/>
      <c r="AA185"/>
    </row>
    <row r="186" spans="1:27" ht="15.75" thickBot="1">
      <c r="A186" s="11"/>
      <c r="B186" s="449" t="s">
        <v>51</v>
      </c>
      <c r="C186" s="450"/>
      <c r="D186" s="450"/>
      <c r="E186" s="77"/>
      <c r="F186" s="78"/>
      <c r="G186" s="79"/>
      <c r="H186" s="80"/>
      <c r="I186" s="80"/>
      <c r="J186" s="199"/>
      <c r="K186" s="81"/>
      <c r="AA186"/>
    </row>
    <row r="187" spans="1:27" ht="8.25" customHeight="1" thickBot="1">
      <c r="A187" s="11"/>
      <c r="B187" s="32"/>
      <c r="C187" s="32"/>
      <c r="D187" s="32"/>
      <c r="E187" s="32"/>
      <c r="F187" s="32"/>
      <c r="G187" s="32"/>
      <c r="H187" s="32"/>
      <c r="I187" s="32"/>
      <c r="J187" s="32"/>
      <c r="K187" s="32"/>
      <c r="AA187"/>
    </row>
    <row r="188" spans="1:27" ht="15.75" thickBot="1">
      <c r="A188" s="11"/>
      <c r="B188" s="201" t="s">
        <v>407</v>
      </c>
      <c r="C188" s="101"/>
      <c r="D188" s="237" t="str">
        <f>CONCATENATE($J$6,"U5")</f>
        <v>P4U5</v>
      </c>
      <c r="E188" s="32"/>
      <c r="F188" s="32"/>
      <c r="G188" s="32"/>
      <c r="H188" s="32"/>
      <c r="I188" s="32"/>
      <c r="J188" s="32"/>
      <c r="K188" s="32"/>
      <c r="AA188"/>
    </row>
    <row r="189" spans="1:27">
      <c r="A189" s="11"/>
      <c r="B189" s="453" t="s">
        <v>67</v>
      </c>
      <c r="C189" s="454"/>
      <c r="D189" s="102"/>
      <c r="E189" s="173" t="s">
        <v>162</v>
      </c>
      <c r="F189" s="455"/>
      <c r="G189" s="455"/>
      <c r="H189" s="456" t="s">
        <v>68</v>
      </c>
      <c r="I189" s="456"/>
      <c r="J189" s="103"/>
      <c r="K189" s="104"/>
      <c r="AA189"/>
    </row>
    <row r="190" spans="1:27" ht="26.25">
      <c r="A190" s="11"/>
      <c r="B190" s="451" t="s">
        <v>78</v>
      </c>
      <c r="C190" s="452"/>
      <c r="D190" s="452"/>
      <c r="E190" s="95" t="str">
        <f>+E8</f>
        <v>LCRB Recom</v>
      </c>
      <c r="F190" s="95" t="str">
        <f>+F8</f>
        <v>LCRB Request</v>
      </c>
      <c r="G190" s="95"/>
      <c r="H190" s="95" t="s">
        <v>55</v>
      </c>
      <c r="I190" s="95"/>
      <c r="J190" s="95" t="s">
        <v>64</v>
      </c>
      <c r="K190" s="96"/>
      <c r="AA190"/>
    </row>
    <row r="191" spans="1:27">
      <c r="A191" s="11"/>
      <c r="B191" s="73"/>
      <c r="C191" s="33" t="str">
        <f>$C$29</f>
        <v>Direct Clinical Staff Salaries from Salary Analysis</v>
      </c>
      <c r="D191" s="33"/>
      <c r="E191" s="39">
        <f>+F191</f>
        <v>0</v>
      </c>
      <c r="F191" s="338">
        <f>HLOOKUP(D188,'Salary Analysis'!$A$4:$HE$25,3,FALSE)</f>
        <v>0</v>
      </c>
      <c r="G191" s="38"/>
      <c r="H191" s="43">
        <v>0</v>
      </c>
      <c r="I191" s="38"/>
      <c r="J191" s="39">
        <f>F191+H191</f>
        <v>0</v>
      </c>
      <c r="K191" s="40" t="str">
        <f>IF(J206=0,"-",J191/J206)</f>
        <v>-</v>
      </c>
      <c r="AA191"/>
    </row>
    <row r="192" spans="1:27">
      <c r="A192" s="11"/>
      <c r="B192" s="73"/>
      <c r="C192" s="33" t="str">
        <f>$C$30</f>
        <v>Immediate Sup Salaries from Salary Analysis</v>
      </c>
      <c r="D192" s="33"/>
      <c r="E192" s="39">
        <f t="shared" ref="E192:E205" si="16">+F192</f>
        <v>0</v>
      </c>
      <c r="F192" s="338">
        <f>HLOOKUP(D188,'Salary Analysis'!$A$4:$HE$25,4,FALSE)</f>
        <v>0</v>
      </c>
      <c r="G192" s="38"/>
      <c r="H192" s="44">
        <v>0</v>
      </c>
      <c r="I192" s="38"/>
      <c r="J192" s="38">
        <f t="shared" ref="J192:J205" si="17">F192+H192</f>
        <v>0</v>
      </c>
      <c r="K192" s="40" t="str">
        <f>IF(J206=0,"-",J192/J206)</f>
        <v>-</v>
      </c>
      <c r="AA192"/>
    </row>
    <row r="193" spans="1:27">
      <c r="A193" s="11"/>
      <c r="B193" s="73"/>
      <c r="C193" s="33" t="str">
        <f>$C$31</f>
        <v>Clinical Staff Fringe Benefits</v>
      </c>
      <c r="D193" s="33"/>
      <c r="E193" s="39">
        <f t="shared" si="16"/>
        <v>0</v>
      </c>
      <c r="F193" s="43">
        <v>0</v>
      </c>
      <c r="G193" s="38"/>
      <c r="H193" s="44">
        <v>0</v>
      </c>
      <c r="I193" s="38"/>
      <c r="J193" s="38">
        <f t="shared" si="17"/>
        <v>0</v>
      </c>
      <c r="K193" s="40" t="str">
        <f>IF(J206=0,"-",J193/J206)</f>
        <v>-</v>
      </c>
      <c r="AA193"/>
    </row>
    <row r="194" spans="1:27">
      <c r="A194" s="11"/>
      <c r="B194" s="73"/>
      <c r="C194" s="33" t="str">
        <f>$C$32</f>
        <v>Utilities for Direct Client Service Areas</v>
      </c>
      <c r="D194" s="33"/>
      <c r="E194" s="39">
        <f t="shared" si="16"/>
        <v>0</v>
      </c>
      <c r="F194" s="43">
        <v>0</v>
      </c>
      <c r="G194" s="38"/>
      <c r="H194" s="44">
        <v>0</v>
      </c>
      <c r="I194" s="38"/>
      <c r="J194" s="38">
        <f t="shared" si="17"/>
        <v>0</v>
      </c>
      <c r="K194" s="40" t="str">
        <f>IF(J206=0,"-",J194/J206)</f>
        <v>-</v>
      </c>
      <c r="AA194"/>
    </row>
    <row r="195" spans="1:27">
      <c r="A195" s="11"/>
      <c r="B195" s="73"/>
      <c r="C195" s="33" t="str">
        <f>$C$33</f>
        <v>Telephone /Cell Phone/Internet</v>
      </c>
      <c r="D195" s="33"/>
      <c r="E195" s="39">
        <f t="shared" si="16"/>
        <v>0</v>
      </c>
      <c r="F195" s="43">
        <v>0</v>
      </c>
      <c r="G195" s="38"/>
      <c r="H195" s="44">
        <v>0</v>
      </c>
      <c r="I195" s="38"/>
      <c r="J195" s="38">
        <f t="shared" si="17"/>
        <v>0</v>
      </c>
      <c r="K195" s="40" t="str">
        <f>IF(J206=0,"-",J195/J206)</f>
        <v>-</v>
      </c>
      <c r="AA195"/>
    </row>
    <row r="196" spans="1:27">
      <c r="A196" s="11"/>
      <c r="B196" s="73"/>
      <c r="C196" s="33" t="str">
        <f>$C$34</f>
        <v>Consumable Supplies</v>
      </c>
      <c r="D196" s="33"/>
      <c r="E196" s="39">
        <f t="shared" si="16"/>
        <v>0</v>
      </c>
      <c r="F196" s="43">
        <v>0</v>
      </c>
      <c r="G196" s="38"/>
      <c r="H196" s="44">
        <v>0</v>
      </c>
      <c r="I196" s="38"/>
      <c r="J196" s="38">
        <f t="shared" si="17"/>
        <v>0</v>
      </c>
      <c r="K196" s="40" t="str">
        <f>IF(J206=0,"-",J196/J206)</f>
        <v>-</v>
      </c>
      <c r="AA196"/>
    </row>
    <row r="197" spans="1:27">
      <c r="A197" s="11"/>
      <c r="B197" s="73"/>
      <c r="C197" s="33" t="str">
        <f>$C$35</f>
        <v>Non-consumable Supplies</v>
      </c>
      <c r="D197" s="33"/>
      <c r="E197" s="39">
        <f t="shared" si="16"/>
        <v>0</v>
      </c>
      <c r="F197" s="43">
        <v>0</v>
      </c>
      <c r="G197" s="38"/>
      <c r="H197" s="44">
        <v>0</v>
      </c>
      <c r="I197" s="38"/>
      <c r="J197" s="38">
        <f t="shared" si="17"/>
        <v>0</v>
      </c>
      <c r="K197" s="40" t="str">
        <f>IF(J206=0,"-",J197/J206)</f>
        <v>-</v>
      </c>
      <c r="AA197"/>
    </row>
    <row r="198" spans="1:27">
      <c r="A198" s="11"/>
      <c r="B198" s="73"/>
      <c r="C198" s="33" t="str">
        <f>$C$36</f>
        <v>Printing</v>
      </c>
      <c r="D198" s="33"/>
      <c r="E198" s="39">
        <f t="shared" si="16"/>
        <v>0</v>
      </c>
      <c r="F198" s="43">
        <v>0</v>
      </c>
      <c r="G198" s="38"/>
      <c r="H198" s="44">
        <v>0</v>
      </c>
      <c r="I198" s="38"/>
      <c r="J198" s="38">
        <f t="shared" si="17"/>
        <v>0</v>
      </c>
      <c r="K198" s="40" t="str">
        <f>IF(J206=0,"-",J198/J206)</f>
        <v>-</v>
      </c>
      <c r="AA198"/>
    </row>
    <row r="199" spans="1:27">
      <c r="A199" s="11"/>
      <c r="B199" s="73"/>
      <c r="C199" s="33" t="str">
        <f>$C$37</f>
        <v>Mileage</v>
      </c>
      <c r="D199" s="33"/>
      <c r="E199" s="39">
        <f t="shared" si="16"/>
        <v>0</v>
      </c>
      <c r="F199" s="43">
        <v>0</v>
      </c>
      <c r="G199" s="38"/>
      <c r="H199" s="44">
        <v>0</v>
      </c>
      <c r="I199" s="38"/>
      <c r="J199" s="38">
        <f t="shared" si="17"/>
        <v>0</v>
      </c>
      <c r="K199" s="40" t="str">
        <f>IF(J206=0,"-",J199/J206)</f>
        <v>-</v>
      </c>
      <c r="AA199"/>
    </row>
    <row r="200" spans="1:27">
      <c r="A200" s="11"/>
      <c r="B200" s="73"/>
      <c r="C200" s="33" t="str">
        <f>$C$38</f>
        <v>Rent for Direct Client Service Areas</v>
      </c>
      <c r="D200" s="72"/>
      <c r="E200" s="39">
        <f t="shared" si="16"/>
        <v>0</v>
      </c>
      <c r="F200" s="43"/>
      <c r="G200" s="38"/>
      <c r="H200" s="44">
        <v>0</v>
      </c>
      <c r="I200" s="38"/>
      <c r="J200" s="38">
        <f t="shared" si="17"/>
        <v>0</v>
      </c>
      <c r="K200" s="40" t="str">
        <f>IF(J206=0,"-",J200/J206)</f>
        <v>-</v>
      </c>
      <c r="AA200"/>
    </row>
    <row r="201" spans="1:27">
      <c r="A201" s="11"/>
      <c r="B201" s="73"/>
      <c r="C201" s="33" t="str">
        <f>$C$39</f>
        <v>Other</v>
      </c>
      <c r="D201" s="72"/>
      <c r="E201" s="39">
        <f t="shared" si="16"/>
        <v>0</v>
      </c>
      <c r="F201" s="43"/>
      <c r="G201" s="38"/>
      <c r="H201" s="44">
        <v>0</v>
      </c>
      <c r="I201" s="38"/>
      <c r="J201" s="38">
        <f t="shared" si="17"/>
        <v>0</v>
      </c>
      <c r="K201" s="40" t="str">
        <f>IF(J206=0,"-",J201/J206)</f>
        <v>-</v>
      </c>
      <c r="AA201"/>
    </row>
    <row r="202" spans="1:27">
      <c r="A202" s="11"/>
      <c r="B202" s="73"/>
      <c r="C202" s="33" t="str">
        <f>$C$40</f>
        <v>Other</v>
      </c>
      <c r="D202" s="72"/>
      <c r="E202" s="39">
        <f t="shared" si="16"/>
        <v>0</v>
      </c>
      <c r="F202" s="43"/>
      <c r="G202" s="38"/>
      <c r="H202" s="44">
        <v>0</v>
      </c>
      <c r="I202" s="38"/>
      <c r="J202" s="38">
        <f t="shared" si="17"/>
        <v>0</v>
      </c>
      <c r="K202" s="40" t="str">
        <f>IF(J206=0,"-",J202/J206)</f>
        <v>-</v>
      </c>
      <c r="AA202"/>
    </row>
    <row r="203" spans="1:27">
      <c r="A203" s="11"/>
      <c r="B203" s="73"/>
      <c r="C203" s="33" t="str">
        <f>$C$41</f>
        <v>Other</v>
      </c>
      <c r="D203" s="72"/>
      <c r="E203" s="39">
        <f t="shared" si="16"/>
        <v>0</v>
      </c>
      <c r="F203" s="43"/>
      <c r="G203" s="38"/>
      <c r="H203" s="44">
        <v>0</v>
      </c>
      <c r="I203" s="38"/>
      <c r="J203" s="38">
        <f t="shared" si="17"/>
        <v>0</v>
      </c>
      <c r="K203" s="40" t="str">
        <f>IF(J206=0,"-",J203/J206)</f>
        <v>-</v>
      </c>
      <c r="AA203"/>
    </row>
    <row r="204" spans="1:27">
      <c r="A204" s="11"/>
      <c r="B204" s="73"/>
      <c r="C204" s="33" t="str">
        <f>$C$42</f>
        <v>Other</v>
      </c>
      <c r="D204" s="72">
        <f>D72</f>
        <v>0</v>
      </c>
      <c r="E204" s="39">
        <f t="shared" si="16"/>
        <v>0</v>
      </c>
      <c r="F204" s="43"/>
      <c r="G204" s="38"/>
      <c r="H204" s="44">
        <v>0</v>
      </c>
      <c r="I204" s="38"/>
      <c r="J204" s="38">
        <f t="shared" si="17"/>
        <v>0</v>
      </c>
      <c r="K204" s="40" t="str">
        <f>IF(J206=0,"-",J204/J206)</f>
        <v>-</v>
      </c>
      <c r="AA204"/>
    </row>
    <row r="205" spans="1:27">
      <c r="A205" s="11"/>
      <c r="B205" s="73"/>
      <c r="C205" s="33" t="str">
        <f>$C$43</f>
        <v>Other</v>
      </c>
      <c r="D205" s="72">
        <f>D73</f>
        <v>0</v>
      </c>
      <c r="E205" s="39">
        <f t="shared" si="16"/>
        <v>0</v>
      </c>
      <c r="F205" s="43"/>
      <c r="G205" s="60"/>
      <c r="H205" s="49">
        <v>0</v>
      </c>
      <c r="I205" s="60"/>
      <c r="J205" s="60">
        <f t="shared" si="17"/>
        <v>0</v>
      </c>
      <c r="K205" s="40" t="str">
        <f>IF(J206=0,"-",J205/J206)</f>
        <v>-</v>
      </c>
      <c r="AA205"/>
    </row>
    <row r="206" spans="1:27">
      <c r="A206" s="11"/>
      <c r="B206" s="74" t="s">
        <v>59</v>
      </c>
      <c r="C206" s="33"/>
      <c r="D206" s="33"/>
      <c r="E206" s="61">
        <f>ROUND(SUM(E191:E205),0)</f>
        <v>0</v>
      </c>
      <c r="F206" s="61">
        <f>ROUND(SUM(F191:F205),0)</f>
        <v>0</v>
      </c>
      <c r="G206" s="52">
        <f>IF($J206=0,0,(F206/$J206))</f>
        <v>0</v>
      </c>
      <c r="H206" s="54">
        <f>SUM(H191:H205)</f>
        <v>0</v>
      </c>
      <c r="I206" s="52">
        <f>IF($J206=0,0,(H206/$J206))</f>
        <v>0</v>
      </c>
      <c r="J206" s="61">
        <f>ROUND(SUM(J191:J205),0)</f>
        <v>0</v>
      </c>
      <c r="K206" s="55" t="str">
        <f>IF(J206=0,"-",J206/J206)</f>
        <v>-</v>
      </c>
      <c r="AA206"/>
    </row>
    <row r="207" spans="1:27">
      <c r="A207" s="11"/>
      <c r="B207" s="74"/>
      <c r="C207" s="33" t="s">
        <v>58</v>
      </c>
      <c r="D207" s="33"/>
      <c r="E207" s="62">
        <f>IF(E$78=0,0,(E206/E210))</f>
        <v>0</v>
      </c>
      <c r="F207" s="63">
        <f>IF(F210=0,0,(F206/F210))</f>
        <v>0</v>
      </c>
      <c r="G207" s="64"/>
      <c r="H207" s="63">
        <f>IF(H210=0,0,(H206/H210))</f>
        <v>0</v>
      </c>
      <c r="I207" s="45"/>
      <c r="J207" s="63">
        <f>IF(J210=0,0,(J206/J210))</f>
        <v>0</v>
      </c>
      <c r="K207" s="40"/>
      <c r="AA207"/>
    </row>
    <row r="208" spans="1:27">
      <c r="A208" s="11"/>
      <c r="B208" s="74" t="s">
        <v>79</v>
      </c>
      <c r="C208" s="34"/>
      <c r="D208" s="34"/>
      <c r="E208" s="39">
        <f>ROUND(+F208,0)</f>
        <v>0</v>
      </c>
      <c r="F208" s="43"/>
      <c r="G208" s="38"/>
      <c r="H208" s="43"/>
      <c r="I208" s="38"/>
      <c r="J208" s="38">
        <f>ROUND(F208+H208,0)</f>
        <v>0</v>
      </c>
      <c r="K208" s="35"/>
      <c r="AA208"/>
    </row>
    <row r="209" spans="1:27">
      <c r="A209" s="11"/>
      <c r="B209" s="75"/>
      <c r="C209" s="33" t="s">
        <v>58</v>
      </c>
      <c r="D209" s="33"/>
      <c r="E209" s="62">
        <f>IF(E210=0,0,(E208/E210))</f>
        <v>0</v>
      </c>
      <c r="F209" s="62">
        <f>IF(F210=0,0,(F208/F210))</f>
        <v>0</v>
      </c>
      <c r="G209" s="33"/>
      <c r="H209" s="62">
        <f>IF(H210=0,0,(H208/H210))</f>
        <v>0</v>
      </c>
      <c r="I209" s="33"/>
      <c r="J209" s="62">
        <f>IF(J210=0,0,(J208/J210))</f>
        <v>0</v>
      </c>
      <c r="K209" s="35"/>
      <c r="AA209"/>
    </row>
    <row r="210" spans="1:27">
      <c r="A210" s="11"/>
      <c r="B210" s="74" t="s">
        <v>49</v>
      </c>
      <c r="C210" s="33"/>
      <c r="D210" s="33"/>
      <c r="E210" s="61">
        <f>ROUND(E206+E208,0)</f>
        <v>0</v>
      </c>
      <c r="F210" s="61">
        <f>ROUND(F206+F208,0)</f>
        <v>0</v>
      </c>
      <c r="G210" s="65"/>
      <c r="H210" s="61">
        <f>ROUND(H206+H208,0)</f>
        <v>0</v>
      </c>
      <c r="I210" s="65"/>
      <c r="J210" s="61">
        <f>ROUND(J206+J208,0)</f>
        <v>0</v>
      </c>
      <c r="K210" s="35"/>
      <c r="AA210"/>
    </row>
    <row r="211" spans="1:27">
      <c r="A211" s="11"/>
      <c r="B211" s="73"/>
      <c r="C211" s="33" t="s">
        <v>69</v>
      </c>
      <c r="D211" s="33"/>
      <c r="E211" s="45">
        <f>IF(E$48=0,0,(E210/E$48))</f>
        <v>0</v>
      </c>
      <c r="F211" s="64">
        <f>IF(F$48=0,0,(F210/F$48))</f>
        <v>0</v>
      </c>
      <c r="G211" s="33"/>
      <c r="H211" s="64">
        <f>IF(H$48=0,0,(H210/H$48))</f>
        <v>0</v>
      </c>
      <c r="I211" s="33"/>
      <c r="J211" s="64">
        <f>IF(J$48=0,0,(J210/J$48))</f>
        <v>0</v>
      </c>
      <c r="K211" s="35"/>
      <c r="AA211"/>
    </row>
    <row r="212" spans="1:27" ht="5.25" customHeight="1">
      <c r="A212" s="11"/>
      <c r="B212" s="75"/>
      <c r="C212" s="32"/>
      <c r="D212" s="32"/>
      <c r="E212" s="32"/>
      <c r="F212" s="32"/>
      <c r="G212" s="32"/>
      <c r="H212" s="32"/>
      <c r="I212" s="32"/>
      <c r="J212" s="32"/>
      <c r="K212" s="41"/>
      <c r="AA212"/>
    </row>
    <row r="213" spans="1:27">
      <c r="A213" s="11"/>
      <c r="B213" s="76" t="s">
        <v>70</v>
      </c>
      <c r="C213" s="32"/>
      <c r="D213" s="32"/>
      <c r="E213" s="67">
        <f>+F213</f>
        <v>0</v>
      </c>
      <c r="F213" s="68"/>
      <c r="G213" s="67"/>
      <c r="H213" s="68"/>
      <c r="I213" s="67"/>
      <c r="J213" s="67">
        <f>F213+H213</f>
        <v>0</v>
      </c>
      <c r="K213" s="41"/>
      <c r="AA213"/>
    </row>
    <row r="214" spans="1:27">
      <c r="A214" s="11"/>
      <c r="B214" s="171" t="s">
        <v>178</v>
      </c>
      <c r="C214" s="32"/>
      <c r="D214" s="32"/>
      <c r="E214" s="67">
        <f>+F214</f>
        <v>0</v>
      </c>
      <c r="F214" s="68"/>
      <c r="G214" s="67"/>
      <c r="H214" s="68"/>
      <c r="I214" s="67"/>
      <c r="J214" s="67">
        <f>F214+H214</f>
        <v>0</v>
      </c>
      <c r="K214" s="41"/>
      <c r="AA214"/>
    </row>
    <row r="215" spans="1:27">
      <c r="A215" s="11"/>
      <c r="B215" s="76" t="s">
        <v>50</v>
      </c>
      <c r="C215" s="32"/>
      <c r="D215" s="32"/>
      <c r="E215" s="69">
        <f>IF(E213=0,0,ROUND((E210/E213),2))</f>
        <v>0</v>
      </c>
      <c r="F215" s="69">
        <f>IF(F213=0,0,ROUND((F210/F213),2))</f>
        <v>0</v>
      </c>
      <c r="G215" s="69"/>
      <c r="H215" s="69">
        <f>IF(H213=0,0,ROUND((H210/H213),2))</f>
        <v>0</v>
      </c>
      <c r="I215" s="69"/>
      <c r="J215" s="69">
        <f>IF(J213=0,0,ROUND((J210/J213),2))</f>
        <v>0</v>
      </c>
      <c r="K215" s="41"/>
      <c r="AA215"/>
    </row>
    <row r="216" spans="1:27">
      <c r="A216" s="11"/>
      <c r="B216" s="76" t="str">
        <f>CONCATENATE("Unit of Service Cost Requested from ",Control!$B$4)</f>
        <v>Unit of Service Cost Requested from LCRB</v>
      </c>
      <c r="C216" s="32"/>
      <c r="D216" s="32"/>
      <c r="E216" s="69">
        <f>IF(E214=0,,ROUND((E210/E214),2))</f>
        <v>0</v>
      </c>
      <c r="F216" s="69">
        <f>IF(F214=0,,ROUND((F210/F214),2))</f>
        <v>0</v>
      </c>
      <c r="G216" s="69"/>
      <c r="H216" s="69">
        <f>IF(H214=0,,ROUND((H210/H214),2))</f>
        <v>0</v>
      </c>
      <c r="I216" s="69"/>
      <c r="J216" s="69">
        <f>IF(J214=0,,ROUND((J210/J214),2))</f>
        <v>0</v>
      </c>
      <c r="K216" s="41"/>
      <c r="AA216"/>
    </row>
    <row r="217" spans="1:27" ht="4.5" customHeight="1">
      <c r="A217" s="11"/>
      <c r="B217" s="76"/>
      <c r="C217" s="32"/>
      <c r="D217" s="32"/>
      <c r="E217" s="116"/>
      <c r="F217" s="116"/>
      <c r="G217" s="32"/>
      <c r="H217" s="32"/>
      <c r="I217" s="32"/>
      <c r="J217" s="32"/>
      <c r="K217" s="41"/>
      <c r="AA217"/>
    </row>
    <row r="218" spans="1:27" ht="15" customHeight="1" thickBot="1">
      <c r="A218" s="11"/>
      <c r="B218" s="171" t="s">
        <v>161</v>
      </c>
      <c r="C218" s="32"/>
      <c r="D218" s="32"/>
      <c r="E218" s="32"/>
      <c r="F218" s="78"/>
      <c r="G218" s="71"/>
      <c r="H218" s="71"/>
      <c r="I218" s="71"/>
      <c r="J218" s="70"/>
      <c r="K218" s="41"/>
      <c r="AA218"/>
    </row>
    <row r="219" spans="1:27" ht="15.75" thickBot="1">
      <c r="A219" s="11"/>
      <c r="B219" s="449" t="s">
        <v>51</v>
      </c>
      <c r="C219" s="450"/>
      <c r="D219" s="450"/>
      <c r="E219" s="77"/>
      <c r="F219" s="78"/>
      <c r="G219" s="79"/>
      <c r="H219" s="80"/>
      <c r="I219" s="80"/>
      <c r="J219" s="199"/>
      <c r="K219" s="81"/>
      <c r="AA219"/>
    </row>
    <row r="220" spans="1:27" ht="7.5" customHeight="1" thickBot="1">
      <c r="A220" s="11"/>
      <c r="B220" s="32"/>
      <c r="C220" s="32"/>
      <c r="D220" s="32"/>
      <c r="E220" s="32"/>
      <c r="F220" s="32"/>
      <c r="G220" s="32"/>
      <c r="H220" s="32"/>
      <c r="I220" s="32"/>
      <c r="J220" s="32"/>
      <c r="K220" s="32"/>
      <c r="AA220"/>
    </row>
    <row r="221" spans="1:27" ht="15.75" thickBot="1">
      <c r="A221" s="11"/>
      <c r="B221" s="201" t="s">
        <v>408</v>
      </c>
      <c r="C221" s="101"/>
      <c r="D221" s="237" t="str">
        <f>CONCATENATE($J$6,"U6")</f>
        <v>P4U6</v>
      </c>
      <c r="E221" s="32"/>
      <c r="F221" s="32"/>
      <c r="G221" s="32"/>
      <c r="H221" s="32"/>
      <c r="I221" s="32"/>
      <c r="J221" s="32"/>
      <c r="K221" s="32"/>
      <c r="AA221"/>
    </row>
    <row r="222" spans="1:27">
      <c r="A222" s="11"/>
      <c r="B222" s="453" t="s">
        <v>67</v>
      </c>
      <c r="C222" s="454"/>
      <c r="D222" s="102"/>
      <c r="E222" s="173" t="s">
        <v>162</v>
      </c>
      <c r="F222" s="455"/>
      <c r="G222" s="455"/>
      <c r="H222" s="456" t="s">
        <v>68</v>
      </c>
      <c r="I222" s="456"/>
      <c r="J222" s="103"/>
      <c r="K222" s="104"/>
      <c r="AA222"/>
    </row>
    <row r="223" spans="1:27" ht="26.25">
      <c r="A223" s="11"/>
      <c r="B223" s="451" t="s">
        <v>78</v>
      </c>
      <c r="C223" s="452"/>
      <c r="D223" s="452"/>
      <c r="E223" s="95" t="str">
        <f>+E8</f>
        <v>LCRB Recom</v>
      </c>
      <c r="F223" s="95" t="str">
        <f>+F8</f>
        <v>LCRB Request</v>
      </c>
      <c r="G223" s="95"/>
      <c r="H223" s="95" t="s">
        <v>55</v>
      </c>
      <c r="I223" s="95"/>
      <c r="J223" s="95" t="s">
        <v>64</v>
      </c>
      <c r="K223" s="96"/>
      <c r="AA223"/>
    </row>
    <row r="224" spans="1:27">
      <c r="A224" s="11"/>
      <c r="B224" s="73"/>
      <c r="C224" s="33" t="str">
        <f>$C$29</f>
        <v>Direct Clinical Staff Salaries from Salary Analysis</v>
      </c>
      <c r="D224" s="33"/>
      <c r="E224" s="39">
        <f>+F224</f>
        <v>0</v>
      </c>
      <c r="F224" s="338">
        <f>HLOOKUP(D221,'Salary Analysis'!$A$4:$HE$25,3,FALSE)</f>
        <v>0</v>
      </c>
      <c r="G224" s="38"/>
      <c r="H224" s="43">
        <v>0</v>
      </c>
      <c r="I224" s="38"/>
      <c r="J224" s="39">
        <f>F224+H224</f>
        <v>0</v>
      </c>
      <c r="K224" s="40" t="str">
        <f>IF(J239=0,"-",J224/J239)</f>
        <v>-</v>
      </c>
      <c r="AA224"/>
    </row>
    <row r="225" spans="1:27">
      <c r="A225" s="11"/>
      <c r="B225" s="73"/>
      <c r="C225" s="33" t="str">
        <f>$C$30</f>
        <v>Immediate Sup Salaries from Salary Analysis</v>
      </c>
      <c r="D225" s="33"/>
      <c r="E225" s="39">
        <f t="shared" ref="E225:E238" si="18">+F225</f>
        <v>0</v>
      </c>
      <c r="F225" s="338">
        <f>HLOOKUP(D221,'Salary Analysis'!$A$4:$HE$25,4,FALSE)</f>
        <v>0</v>
      </c>
      <c r="G225" s="38"/>
      <c r="H225" s="44">
        <v>0</v>
      </c>
      <c r="I225" s="38"/>
      <c r="J225" s="38">
        <f t="shared" ref="J225:J238" si="19">F225+H225</f>
        <v>0</v>
      </c>
      <c r="K225" s="40" t="str">
        <f>IF(J239=0,"-",J225/J239)</f>
        <v>-</v>
      </c>
      <c r="AA225"/>
    </row>
    <row r="226" spans="1:27">
      <c r="A226" s="11"/>
      <c r="B226" s="73"/>
      <c r="C226" s="33" t="str">
        <f>$C$31</f>
        <v>Clinical Staff Fringe Benefits</v>
      </c>
      <c r="D226" s="33"/>
      <c r="E226" s="39">
        <f t="shared" si="18"/>
        <v>0</v>
      </c>
      <c r="F226" s="43">
        <v>0</v>
      </c>
      <c r="G226" s="38"/>
      <c r="H226" s="44">
        <v>0</v>
      </c>
      <c r="I226" s="38"/>
      <c r="J226" s="38">
        <f t="shared" si="19"/>
        <v>0</v>
      </c>
      <c r="K226" s="40" t="str">
        <f>IF(J239=0,"-",J226/J239)</f>
        <v>-</v>
      </c>
      <c r="AA226"/>
    </row>
    <row r="227" spans="1:27">
      <c r="A227" s="11"/>
      <c r="B227" s="73"/>
      <c r="C227" s="33" t="str">
        <f>$C$32</f>
        <v>Utilities for Direct Client Service Areas</v>
      </c>
      <c r="D227" s="33"/>
      <c r="E227" s="39">
        <f t="shared" si="18"/>
        <v>0</v>
      </c>
      <c r="F227" s="43">
        <v>0</v>
      </c>
      <c r="G227" s="38"/>
      <c r="H227" s="44">
        <v>0</v>
      </c>
      <c r="I227" s="38"/>
      <c r="J227" s="38">
        <f t="shared" si="19"/>
        <v>0</v>
      </c>
      <c r="K227" s="40" t="str">
        <f>IF(J239=0,"-",J227/J239)</f>
        <v>-</v>
      </c>
      <c r="AA227"/>
    </row>
    <row r="228" spans="1:27">
      <c r="A228" s="11"/>
      <c r="B228" s="73"/>
      <c r="C228" s="33" t="str">
        <f>$C$33</f>
        <v>Telephone /Cell Phone/Internet</v>
      </c>
      <c r="D228" s="33"/>
      <c r="E228" s="39">
        <f t="shared" si="18"/>
        <v>0</v>
      </c>
      <c r="F228" s="43">
        <v>0</v>
      </c>
      <c r="G228" s="38"/>
      <c r="H228" s="44">
        <v>0</v>
      </c>
      <c r="I228" s="38"/>
      <c r="J228" s="38">
        <f t="shared" si="19"/>
        <v>0</v>
      </c>
      <c r="K228" s="40" t="str">
        <f>IF(J239=0,"-",J228/J239)</f>
        <v>-</v>
      </c>
      <c r="AA228"/>
    </row>
    <row r="229" spans="1:27">
      <c r="A229" s="11"/>
      <c r="B229" s="73"/>
      <c r="C229" s="33" t="str">
        <f>$C$34</f>
        <v>Consumable Supplies</v>
      </c>
      <c r="D229" s="33"/>
      <c r="E229" s="39">
        <f t="shared" si="18"/>
        <v>0</v>
      </c>
      <c r="F229" s="43">
        <v>0</v>
      </c>
      <c r="G229" s="38"/>
      <c r="H229" s="44">
        <v>0</v>
      </c>
      <c r="I229" s="38"/>
      <c r="J229" s="38">
        <f t="shared" si="19"/>
        <v>0</v>
      </c>
      <c r="K229" s="40" t="str">
        <f>IF(J239=0,"-",J229/J239)</f>
        <v>-</v>
      </c>
      <c r="AA229"/>
    </row>
    <row r="230" spans="1:27">
      <c r="A230" s="11"/>
      <c r="B230" s="73"/>
      <c r="C230" s="33" t="str">
        <f>$C$35</f>
        <v>Non-consumable Supplies</v>
      </c>
      <c r="D230" s="33"/>
      <c r="E230" s="39">
        <f t="shared" si="18"/>
        <v>0</v>
      </c>
      <c r="F230" s="43">
        <v>0</v>
      </c>
      <c r="G230" s="38"/>
      <c r="H230" s="44">
        <v>0</v>
      </c>
      <c r="I230" s="38"/>
      <c r="J230" s="38">
        <f t="shared" si="19"/>
        <v>0</v>
      </c>
      <c r="K230" s="40" t="str">
        <f>IF(J239=0,"-",J230/J239)</f>
        <v>-</v>
      </c>
      <c r="AA230"/>
    </row>
    <row r="231" spans="1:27">
      <c r="A231" s="11"/>
      <c r="B231" s="73"/>
      <c r="C231" s="33" t="str">
        <f>$C$36</f>
        <v>Printing</v>
      </c>
      <c r="D231" s="33"/>
      <c r="E231" s="39">
        <f t="shared" si="18"/>
        <v>0</v>
      </c>
      <c r="F231" s="43">
        <v>0</v>
      </c>
      <c r="G231" s="38"/>
      <c r="H231" s="44">
        <v>0</v>
      </c>
      <c r="I231" s="38"/>
      <c r="J231" s="38">
        <f t="shared" si="19"/>
        <v>0</v>
      </c>
      <c r="K231" s="40" t="str">
        <f>IF(J239=0,"-",J231/J239)</f>
        <v>-</v>
      </c>
      <c r="AA231"/>
    </row>
    <row r="232" spans="1:27">
      <c r="A232" s="11"/>
      <c r="B232" s="73"/>
      <c r="C232" s="33" t="str">
        <f>$C$37</f>
        <v>Mileage</v>
      </c>
      <c r="D232" s="33"/>
      <c r="E232" s="39">
        <f t="shared" si="18"/>
        <v>0</v>
      </c>
      <c r="F232" s="43">
        <v>0</v>
      </c>
      <c r="G232" s="38"/>
      <c r="H232" s="44">
        <v>0</v>
      </c>
      <c r="I232" s="38"/>
      <c r="J232" s="38">
        <f t="shared" si="19"/>
        <v>0</v>
      </c>
      <c r="K232" s="40" t="str">
        <f>IF(J239=0,"-",J232/J239)</f>
        <v>-</v>
      </c>
      <c r="AA232"/>
    </row>
    <row r="233" spans="1:27">
      <c r="A233" s="11"/>
      <c r="B233" s="73"/>
      <c r="C233" s="33" t="str">
        <f>$C$38</f>
        <v>Rent for Direct Client Service Areas</v>
      </c>
      <c r="D233" s="38"/>
      <c r="E233" s="39">
        <f t="shared" si="18"/>
        <v>0</v>
      </c>
      <c r="F233" s="43"/>
      <c r="G233" s="38"/>
      <c r="H233" s="44">
        <v>0</v>
      </c>
      <c r="I233" s="38"/>
      <c r="J233" s="38">
        <f t="shared" si="19"/>
        <v>0</v>
      </c>
      <c r="K233" s="40" t="str">
        <f>IF(J239=0,"-",J233/J239)</f>
        <v>-</v>
      </c>
      <c r="AA233"/>
    </row>
    <row r="234" spans="1:27">
      <c r="A234" s="11"/>
      <c r="B234" s="73"/>
      <c r="C234" s="33" t="str">
        <f>$C$39</f>
        <v>Other</v>
      </c>
      <c r="D234" s="38"/>
      <c r="E234" s="39">
        <f t="shared" si="18"/>
        <v>0</v>
      </c>
      <c r="F234" s="43"/>
      <c r="G234" s="38"/>
      <c r="H234" s="44">
        <v>0</v>
      </c>
      <c r="I234" s="38"/>
      <c r="J234" s="38">
        <f t="shared" si="19"/>
        <v>0</v>
      </c>
      <c r="K234" s="40" t="str">
        <f>IF(J239=0,"-",J234/J239)</f>
        <v>-</v>
      </c>
      <c r="AA234"/>
    </row>
    <row r="235" spans="1:27">
      <c r="A235" s="11"/>
      <c r="B235" s="73"/>
      <c r="C235" s="33" t="str">
        <f>$C$40</f>
        <v>Other</v>
      </c>
      <c r="D235" s="38"/>
      <c r="E235" s="39">
        <f t="shared" si="18"/>
        <v>0</v>
      </c>
      <c r="F235" s="43"/>
      <c r="G235" s="38"/>
      <c r="H235" s="44">
        <v>0</v>
      </c>
      <c r="I235" s="38"/>
      <c r="J235" s="38">
        <f t="shared" si="19"/>
        <v>0</v>
      </c>
      <c r="K235" s="40" t="str">
        <f>IF(J239=0,"-",J235/J239)</f>
        <v>-</v>
      </c>
      <c r="AA235"/>
    </row>
    <row r="236" spans="1:27">
      <c r="A236" s="11"/>
      <c r="B236" s="73"/>
      <c r="C236" s="33" t="str">
        <f>$C$41</f>
        <v>Other</v>
      </c>
      <c r="D236" s="38"/>
      <c r="E236" s="39">
        <f t="shared" si="18"/>
        <v>0</v>
      </c>
      <c r="F236" s="43"/>
      <c r="G236" s="38"/>
      <c r="H236" s="44">
        <v>0</v>
      </c>
      <c r="I236" s="38"/>
      <c r="J236" s="38">
        <f t="shared" si="19"/>
        <v>0</v>
      </c>
      <c r="K236" s="40" t="str">
        <f>IF(J239=0,"-",J236/J239)</f>
        <v>-</v>
      </c>
      <c r="AA236"/>
    </row>
    <row r="237" spans="1:27">
      <c r="A237" s="11"/>
      <c r="B237" s="73"/>
      <c r="C237" s="33" t="str">
        <f>$C$42</f>
        <v>Other</v>
      </c>
      <c r="D237" s="38">
        <f>D204</f>
        <v>0</v>
      </c>
      <c r="E237" s="39">
        <f t="shared" si="18"/>
        <v>0</v>
      </c>
      <c r="F237" s="43"/>
      <c r="G237" s="38"/>
      <c r="H237" s="44">
        <v>0</v>
      </c>
      <c r="I237" s="38"/>
      <c r="J237" s="38">
        <f t="shared" si="19"/>
        <v>0</v>
      </c>
      <c r="K237" s="40" t="str">
        <f>IF(J239=0,"-",J237/J239)</f>
        <v>-</v>
      </c>
      <c r="AA237"/>
    </row>
    <row r="238" spans="1:27">
      <c r="A238" s="11"/>
      <c r="B238" s="73"/>
      <c r="C238" s="33" t="str">
        <f>$C$43</f>
        <v>Other</v>
      </c>
      <c r="D238" s="38">
        <f>D205</f>
        <v>0</v>
      </c>
      <c r="E238" s="39">
        <f t="shared" si="18"/>
        <v>0</v>
      </c>
      <c r="F238" s="43"/>
      <c r="G238" s="60"/>
      <c r="H238" s="49">
        <v>0</v>
      </c>
      <c r="I238" s="60"/>
      <c r="J238" s="60">
        <f t="shared" si="19"/>
        <v>0</v>
      </c>
      <c r="K238" s="40" t="str">
        <f>IF(J239=0,"-",J238/J239)</f>
        <v>-</v>
      </c>
      <c r="AA238"/>
    </row>
    <row r="239" spans="1:27">
      <c r="A239" s="11"/>
      <c r="B239" s="74" t="s">
        <v>59</v>
      </c>
      <c r="C239" s="33"/>
      <c r="D239" s="33"/>
      <c r="E239" s="61">
        <f>ROUND(SUM(E224:E238),0)</f>
        <v>0</v>
      </c>
      <c r="F239" s="61">
        <f>ROUND(SUM(F224:F238),0)</f>
        <v>0</v>
      </c>
      <c r="G239" s="52">
        <f>IF($J239=0,0,(F239/$J239))</f>
        <v>0</v>
      </c>
      <c r="H239" s="54">
        <f>SUM(H224:H238)</f>
        <v>0</v>
      </c>
      <c r="I239" s="52">
        <f>IF($J239=0,0,(H239/$J239))</f>
        <v>0</v>
      </c>
      <c r="J239" s="61">
        <f>ROUND(SUM(J224:J238),0)</f>
        <v>0</v>
      </c>
      <c r="K239" s="55" t="str">
        <f>IF(J239=0,"-",J239/J239)</f>
        <v>-</v>
      </c>
      <c r="AA239"/>
    </row>
    <row r="240" spans="1:27">
      <c r="A240" s="11"/>
      <c r="B240" s="74"/>
      <c r="C240" s="33" t="s">
        <v>58</v>
      </c>
      <c r="D240" s="33"/>
      <c r="E240" s="62">
        <f>IF(E$78=0,0,(E239/E243))</f>
        <v>0</v>
      </c>
      <c r="F240" s="63">
        <f>IF(F243=0,0,(F239/F243))</f>
        <v>0</v>
      </c>
      <c r="G240" s="64"/>
      <c r="H240" s="63">
        <f>IF(H243=0,0,(H239/H243))</f>
        <v>0</v>
      </c>
      <c r="I240" s="45"/>
      <c r="J240" s="63">
        <f>IF(J243=0,0,(J239/J243))</f>
        <v>0</v>
      </c>
      <c r="K240" s="40"/>
      <c r="AA240"/>
    </row>
    <row r="241" spans="1:27">
      <c r="A241" s="11"/>
      <c r="B241" s="74" t="s">
        <v>79</v>
      </c>
      <c r="C241" s="34"/>
      <c r="D241" s="34"/>
      <c r="E241" s="39">
        <f>ROUND(+F241,0)</f>
        <v>0</v>
      </c>
      <c r="F241" s="43"/>
      <c r="G241" s="38"/>
      <c r="H241" s="43"/>
      <c r="I241" s="38"/>
      <c r="J241" s="38">
        <f>ROUND(F241+H241,0)</f>
        <v>0</v>
      </c>
      <c r="K241" s="35"/>
      <c r="AA241"/>
    </row>
    <row r="242" spans="1:27">
      <c r="A242" s="11"/>
      <c r="B242" s="75"/>
      <c r="C242" s="33" t="s">
        <v>58</v>
      </c>
      <c r="D242" s="33"/>
      <c r="E242" s="62">
        <f>IF(E243=0,0,(E241/E243))</f>
        <v>0</v>
      </c>
      <c r="F242" s="62">
        <f>IF(F243=0,0,(F241/F243))</f>
        <v>0</v>
      </c>
      <c r="G242" s="33"/>
      <c r="H242" s="62">
        <f>IF(H243=0,0,(H241/H243))</f>
        <v>0</v>
      </c>
      <c r="I242" s="33"/>
      <c r="J242" s="62">
        <f>IF(J243=0,0,(J241/J243))</f>
        <v>0</v>
      </c>
      <c r="K242" s="35"/>
      <c r="AA242"/>
    </row>
    <row r="243" spans="1:27">
      <c r="A243" s="11"/>
      <c r="B243" s="74" t="s">
        <v>49</v>
      </c>
      <c r="C243" s="33"/>
      <c r="D243" s="33"/>
      <c r="E243" s="61">
        <f>ROUND(E239+E241,0)</f>
        <v>0</v>
      </c>
      <c r="F243" s="61">
        <f>ROUND(F239+F241,0)</f>
        <v>0</v>
      </c>
      <c r="G243" s="65"/>
      <c r="H243" s="61">
        <f>ROUND(H239+H241,0)</f>
        <v>0</v>
      </c>
      <c r="I243" s="65"/>
      <c r="J243" s="61">
        <f>ROUND(J239+J241,0)</f>
        <v>0</v>
      </c>
      <c r="K243" s="35"/>
      <c r="AA243"/>
    </row>
    <row r="244" spans="1:27">
      <c r="A244" s="11"/>
      <c r="B244" s="73"/>
      <c r="C244" s="33" t="s">
        <v>69</v>
      </c>
      <c r="D244" s="33"/>
      <c r="E244" s="45">
        <f>IF(E$48=0,0,(E243/E$48))</f>
        <v>0</v>
      </c>
      <c r="F244" s="64">
        <f>IF(F$48=0,0,(F243/F$48))</f>
        <v>0</v>
      </c>
      <c r="G244" s="33"/>
      <c r="H244" s="64">
        <f>IF(H$48=0,0,(H243/H$48))</f>
        <v>0</v>
      </c>
      <c r="I244" s="33"/>
      <c r="J244" s="64">
        <f>IF(J$48=0,0,(J243/J$48))</f>
        <v>0</v>
      </c>
      <c r="K244" s="35"/>
      <c r="AA244"/>
    </row>
    <row r="245" spans="1:27" ht="6" customHeight="1">
      <c r="A245" s="11"/>
      <c r="B245" s="75"/>
      <c r="C245" s="32"/>
      <c r="D245" s="32"/>
      <c r="E245" s="32"/>
      <c r="F245" s="32"/>
      <c r="G245" s="32"/>
      <c r="H245" s="32"/>
      <c r="I245" s="32"/>
      <c r="J245" s="32"/>
      <c r="K245" s="41"/>
      <c r="AA245"/>
    </row>
    <row r="246" spans="1:27">
      <c r="A246" s="11"/>
      <c r="B246" s="76" t="s">
        <v>70</v>
      </c>
      <c r="C246" s="32"/>
      <c r="D246" s="32"/>
      <c r="E246" s="67">
        <f>+F246</f>
        <v>0</v>
      </c>
      <c r="F246" s="68"/>
      <c r="G246" s="67"/>
      <c r="H246" s="68"/>
      <c r="I246" s="67"/>
      <c r="J246" s="67">
        <f>F246+H246</f>
        <v>0</v>
      </c>
      <c r="K246" s="41"/>
      <c r="AA246"/>
    </row>
    <row r="247" spans="1:27">
      <c r="A247" s="11"/>
      <c r="B247" s="171" t="s">
        <v>178</v>
      </c>
      <c r="C247" s="32"/>
      <c r="D247" s="32"/>
      <c r="E247" s="67">
        <f>+F247</f>
        <v>0</v>
      </c>
      <c r="F247" s="68"/>
      <c r="G247" s="67"/>
      <c r="H247" s="68"/>
      <c r="I247" s="67"/>
      <c r="J247" s="67">
        <f>F247+H247</f>
        <v>0</v>
      </c>
      <c r="K247" s="41"/>
      <c r="AA247"/>
    </row>
    <row r="248" spans="1:27">
      <c r="A248" s="11"/>
      <c r="B248" s="76" t="s">
        <v>50</v>
      </c>
      <c r="C248" s="32"/>
      <c r="D248" s="32"/>
      <c r="E248" s="69">
        <f>IF(E246=0,0,ROUND((E243/E246),2))</f>
        <v>0</v>
      </c>
      <c r="F248" s="69">
        <f>IF(F246=0,0,ROUND((F243/F246),2))</f>
        <v>0</v>
      </c>
      <c r="G248" s="69"/>
      <c r="H248" s="69">
        <f>IF(H246=0,0,ROUND((H243/H246),2))</f>
        <v>0</v>
      </c>
      <c r="I248" s="69"/>
      <c r="J248" s="69">
        <f>IF(J246=0,0,ROUND((J243/J246),2))</f>
        <v>0</v>
      </c>
      <c r="K248" s="41"/>
      <c r="AA248"/>
    </row>
    <row r="249" spans="1:27">
      <c r="A249" s="11"/>
      <c r="B249" s="76" t="str">
        <f>CONCATENATE("Unit of Service Cost Requested from ",Control!$B$4)</f>
        <v>Unit of Service Cost Requested from LCRB</v>
      </c>
      <c r="C249" s="32"/>
      <c r="D249" s="32"/>
      <c r="E249" s="69">
        <f>IF(E247=0,,ROUND((E243/E247),2))</f>
        <v>0</v>
      </c>
      <c r="F249" s="69">
        <f>IF(F247=0,,ROUND((F243/F247),2))</f>
        <v>0</v>
      </c>
      <c r="G249" s="69"/>
      <c r="H249" s="69">
        <f>IF(H247=0,,ROUND((H243/H247),2))</f>
        <v>0</v>
      </c>
      <c r="I249" s="69"/>
      <c r="J249" s="69">
        <f>IF(J247=0,,ROUND((J243/J247),2))</f>
        <v>0</v>
      </c>
      <c r="K249" s="41"/>
      <c r="AA249"/>
    </row>
    <row r="250" spans="1:27" ht="6" customHeight="1">
      <c r="A250" s="11"/>
      <c r="B250" s="76"/>
      <c r="C250" s="32"/>
      <c r="D250" s="32"/>
      <c r="E250" s="116"/>
      <c r="F250" s="116"/>
      <c r="G250" s="32"/>
      <c r="H250" s="32"/>
      <c r="I250" s="32"/>
      <c r="J250" s="32"/>
      <c r="K250" s="41"/>
      <c r="AA250"/>
    </row>
    <row r="251" spans="1:27" ht="15" customHeight="1" thickBot="1">
      <c r="A251" s="11"/>
      <c r="B251" s="171" t="s">
        <v>161</v>
      </c>
      <c r="C251" s="32"/>
      <c r="D251" s="32"/>
      <c r="E251" s="32"/>
      <c r="F251" s="78"/>
      <c r="G251" s="71"/>
      <c r="H251" s="71"/>
      <c r="I251" s="71"/>
      <c r="J251" s="70"/>
      <c r="K251" s="41"/>
      <c r="AA251"/>
    </row>
    <row r="252" spans="1:27" ht="15.75" thickBot="1">
      <c r="A252" s="11"/>
      <c r="B252" s="449" t="s">
        <v>71</v>
      </c>
      <c r="C252" s="450"/>
      <c r="D252" s="450"/>
      <c r="E252" s="77"/>
      <c r="F252" s="78"/>
      <c r="G252" s="79"/>
      <c r="H252" s="80"/>
      <c r="I252" s="80"/>
      <c r="J252" s="199"/>
      <c r="K252" s="81"/>
      <c r="AA252"/>
    </row>
    <row r="253" spans="1:27" ht="9" customHeight="1" thickBot="1">
      <c r="A253" s="11"/>
      <c r="B253" s="32"/>
      <c r="C253" s="32"/>
      <c r="D253" s="32"/>
      <c r="E253" s="32"/>
      <c r="F253" s="32"/>
      <c r="G253" s="32"/>
      <c r="H253" s="32"/>
      <c r="I253" s="32"/>
      <c r="J253" s="32"/>
      <c r="K253" s="32"/>
      <c r="AA253"/>
    </row>
    <row r="254" spans="1:27" ht="15.75" thickBot="1">
      <c r="A254" s="11"/>
      <c r="B254" s="201" t="s">
        <v>409</v>
      </c>
      <c r="C254" s="101"/>
      <c r="D254" s="237" t="str">
        <f>CONCATENATE($J$6,"U7")</f>
        <v>P4U7</v>
      </c>
      <c r="E254" s="32"/>
      <c r="F254" s="32"/>
      <c r="G254" s="32"/>
      <c r="H254" s="32"/>
      <c r="I254" s="32"/>
      <c r="J254" s="32"/>
      <c r="K254" s="32"/>
      <c r="AA254"/>
    </row>
    <row r="255" spans="1:27">
      <c r="A255" s="11"/>
      <c r="B255" s="453" t="s">
        <v>67</v>
      </c>
      <c r="C255" s="454"/>
      <c r="D255" s="102"/>
      <c r="E255" s="173" t="s">
        <v>162</v>
      </c>
      <c r="F255" s="455"/>
      <c r="G255" s="455"/>
      <c r="H255" s="456" t="s">
        <v>68</v>
      </c>
      <c r="I255" s="456"/>
      <c r="J255" s="103"/>
      <c r="K255" s="104"/>
      <c r="AA255"/>
    </row>
    <row r="256" spans="1:27" ht="26.25">
      <c r="A256" s="11"/>
      <c r="B256" s="451" t="s">
        <v>78</v>
      </c>
      <c r="C256" s="452"/>
      <c r="D256" s="452"/>
      <c r="E256" s="95" t="str">
        <f>+E8</f>
        <v>LCRB Recom</v>
      </c>
      <c r="F256" s="95" t="str">
        <f>+F8</f>
        <v>LCRB Request</v>
      </c>
      <c r="G256" s="95"/>
      <c r="H256" s="95" t="s">
        <v>55</v>
      </c>
      <c r="I256" s="95"/>
      <c r="J256" s="95" t="s">
        <v>64</v>
      </c>
      <c r="K256" s="96"/>
      <c r="AA256"/>
    </row>
    <row r="257" spans="1:27">
      <c r="A257" s="11"/>
      <c r="B257" s="73"/>
      <c r="C257" s="33" t="str">
        <f>$C$29</f>
        <v>Direct Clinical Staff Salaries from Salary Analysis</v>
      </c>
      <c r="D257" s="33"/>
      <c r="E257" s="39">
        <f>+F257</f>
        <v>0</v>
      </c>
      <c r="F257" s="338">
        <f>HLOOKUP(D254,'Salary Analysis'!$A$4:$HE$25,3,FALSE)</f>
        <v>0</v>
      </c>
      <c r="G257" s="38"/>
      <c r="H257" s="43">
        <v>0</v>
      </c>
      <c r="I257" s="38"/>
      <c r="J257" s="39">
        <f>F257+H257</f>
        <v>0</v>
      </c>
      <c r="K257" s="40" t="str">
        <f>IF(J272=0,"-",J257/J272)</f>
        <v>-</v>
      </c>
      <c r="AA257"/>
    </row>
    <row r="258" spans="1:27">
      <c r="A258" s="11"/>
      <c r="B258" s="73"/>
      <c r="C258" s="33" t="str">
        <f>$C$30</f>
        <v>Immediate Sup Salaries from Salary Analysis</v>
      </c>
      <c r="D258" s="33"/>
      <c r="E258" s="39">
        <f t="shared" ref="E258:E271" si="20">+F258</f>
        <v>0</v>
      </c>
      <c r="F258" s="338">
        <f>HLOOKUP(D254,'Salary Analysis'!$A$4:$HE$25,4,FALSE)</f>
        <v>0</v>
      </c>
      <c r="G258" s="38"/>
      <c r="H258" s="44">
        <v>0</v>
      </c>
      <c r="I258" s="38"/>
      <c r="J258" s="38">
        <f t="shared" ref="J258:J271" si="21">F258+H258</f>
        <v>0</v>
      </c>
      <c r="K258" s="40" t="str">
        <f>IF(J272=0,"-",J258/J272)</f>
        <v>-</v>
      </c>
      <c r="AA258"/>
    </row>
    <row r="259" spans="1:27">
      <c r="A259" s="11"/>
      <c r="B259" s="73"/>
      <c r="C259" s="33" t="str">
        <f>$C$31</f>
        <v>Clinical Staff Fringe Benefits</v>
      </c>
      <c r="D259" s="33"/>
      <c r="E259" s="39">
        <f t="shared" si="20"/>
        <v>0</v>
      </c>
      <c r="F259" s="43">
        <v>0</v>
      </c>
      <c r="G259" s="38"/>
      <c r="H259" s="44">
        <v>0</v>
      </c>
      <c r="I259" s="38"/>
      <c r="J259" s="38">
        <f t="shared" si="21"/>
        <v>0</v>
      </c>
      <c r="K259" s="40" t="str">
        <f>IF(J272=0,"-",J259/J272)</f>
        <v>-</v>
      </c>
      <c r="AA259"/>
    </row>
    <row r="260" spans="1:27">
      <c r="A260" s="11"/>
      <c r="B260" s="73"/>
      <c r="C260" s="33" t="str">
        <f>$C$32</f>
        <v>Utilities for Direct Client Service Areas</v>
      </c>
      <c r="D260" s="33"/>
      <c r="E260" s="39">
        <f t="shared" si="20"/>
        <v>0</v>
      </c>
      <c r="F260" s="43">
        <v>0</v>
      </c>
      <c r="G260" s="38"/>
      <c r="H260" s="44">
        <v>0</v>
      </c>
      <c r="I260" s="38"/>
      <c r="J260" s="38">
        <f t="shared" si="21"/>
        <v>0</v>
      </c>
      <c r="K260" s="40" t="str">
        <f>IF(J272=0,"-",J260/J272)</f>
        <v>-</v>
      </c>
      <c r="AA260"/>
    </row>
    <row r="261" spans="1:27">
      <c r="A261" s="11"/>
      <c r="B261" s="73"/>
      <c r="C261" s="33" t="str">
        <f>$C$33</f>
        <v>Telephone /Cell Phone/Internet</v>
      </c>
      <c r="D261" s="33"/>
      <c r="E261" s="39">
        <f t="shared" si="20"/>
        <v>0</v>
      </c>
      <c r="F261" s="43">
        <v>0</v>
      </c>
      <c r="G261" s="38"/>
      <c r="H261" s="44">
        <v>0</v>
      </c>
      <c r="I261" s="38"/>
      <c r="J261" s="38">
        <f t="shared" si="21"/>
        <v>0</v>
      </c>
      <c r="K261" s="40" t="str">
        <f>IF(J272=0,"-",J261/J272)</f>
        <v>-</v>
      </c>
      <c r="AA261"/>
    </row>
    <row r="262" spans="1:27">
      <c r="A262" s="11"/>
      <c r="B262" s="73"/>
      <c r="C262" s="33" t="str">
        <f>$C$34</f>
        <v>Consumable Supplies</v>
      </c>
      <c r="D262" s="33"/>
      <c r="E262" s="39">
        <f t="shared" si="20"/>
        <v>0</v>
      </c>
      <c r="F262" s="43">
        <v>0</v>
      </c>
      <c r="G262" s="38"/>
      <c r="H262" s="44">
        <v>0</v>
      </c>
      <c r="I262" s="38"/>
      <c r="J262" s="38">
        <f t="shared" si="21"/>
        <v>0</v>
      </c>
      <c r="K262" s="40" t="str">
        <f>IF(J272=0,"-",J262/J272)</f>
        <v>-</v>
      </c>
      <c r="AA262"/>
    </row>
    <row r="263" spans="1:27">
      <c r="A263" s="11"/>
      <c r="B263" s="73"/>
      <c r="C263" s="33" t="str">
        <f>$C$35</f>
        <v>Non-consumable Supplies</v>
      </c>
      <c r="D263" s="33"/>
      <c r="E263" s="39">
        <f t="shared" si="20"/>
        <v>0</v>
      </c>
      <c r="F263" s="43">
        <v>0</v>
      </c>
      <c r="G263" s="38"/>
      <c r="H263" s="44">
        <v>0</v>
      </c>
      <c r="I263" s="38"/>
      <c r="J263" s="38">
        <f t="shared" si="21"/>
        <v>0</v>
      </c>
      <c r="K263" s="40" t="str">
        <f>IF(J272=0,"-",J263/J272)</f>
        <v>-</v>
      </c>
      <c r="AA263"/>
    </row>
    <row r="264" spans="1:27">
      <c r="A264" s="11"/>
      <c r="B264" s="73"/>
      <c r="C264" s="33" t="str">
        <f>$C$36</f>
        <v>Printing</v>
      </c>
      <c r="D264" s="33"/>
      <c r="E264" s="39">
        <f t="shared" si="20"/>
        <v>0</v>
      </c>
      <c r="F264" s="43">
        <v>0</v>
      </c>
      <c r="G264" s="38"/>
      <c r="H264" s="44">
        <v>0</v>
      </c>
      <c r="I264" s="38"/>
      <c r="J264" s="38">
        <f t="shared" si="21"/>
        <v>0</v>
      </c>
      <c r="K264" s="40" t="str">
        <f>IF(J272=0,"-",J264/J272)</f>
        <v>-</v>
      </c>
      <c r="AA264"/>
    </row>
    <row r="265" spans="1:27">
      <c r="A265" s="11"/>
      <c r="B265" s="73"/>
      <c r="C265" s="33" t="str">
        <f>$C$37</f>
        <v>Mileage</v>
      </c>
      <c r="D265" s="33"/>
      <c r="E265" s="39">
        <f t="shared" si="20"/>
        <v>0</v>
      </c>
      <c r="F265" s="43">
        <v>0</v>
      </c>
      <c r="G265" s="38"/>
      <c r="H265" s="44">
        <v>0</v>
      </c>
      <c r="I265" s="38"/>
      <c r="J265" s="38">
        <f t="shared" si="21"/>
        <v>0</v>
      </c>
      <c r="K265" s="40" t="str">
        <f>IF(J272=0,"-",J265/J272)</f>
        <v>-</v>
      </c>
      <c r="AA265"/>
    </row>
    <row r="266" spans="1:27">
      <c r="A266" s="11"/>
      <c r="B266" s="73"/>
      <c r="C266" s="33" t="str">
        <f>$C$38</f>
        <v>Rent for Direct Client Service Areas</v>
      </c>
      <c r="D266" s="38"/>
      <c r="E266" s="39">
        <f t="shared" si="20"/>
        <v>0</v>
      </c>
      <c r="F266" s="43"/>
      <c r="G266" s="38"/>
      <c r="H266" s="44">
        <v>0</v>
      </c>
      <c r="I266" s="38"/>
      <c r="J266" s="38">
        <f t="shared" si="21"/>
        <v>0</v>
      </c>
      <c r="K266" s="40" t="str">
        <f>IF(J272=0,"-",J266/J272)</f>
        <v>-</v>
      </c>
      <c r="AA266"/>
    </row>
    <row r="267" spans="1:27">
      <c r="A267" s="11"/>
      <c r="B267" s="73"/>
      <c r="C267" s="33" t="str">
        <f>$C$39</f>
        <v>Other</v>
      </c>
      <c r="D267" s="38"/>
      <c r="E267" s="39">
        <f t="shared" si="20"/>
        <v>0</v>
      </c>
      <c r="F267" s="43"/>
      <c r="G267" s="38"/>
      <c r="H267" s="44">
        <v>0</v>
      </c>
      <c r="I267" s="38"/>
      <c r="J267" s="38">
        <f t="shared" si="21"/>
        <v>0</v>
      </c>
      <c r="K267" s="40" t="str">
        <f>IF(J272=0,"-",J267/J272)</f>
        <v>-</v>
      </c>
      <c r="AA267"/>
    </row>
    <row r="268" spans="1:27">
      <c r="A268" s="11"/>
      <c r="B268" s="73"/>
      <c r="C268" s="33" t="str">
        <f>$C$40</f>
        <v>Other</v>
      </c>
      <c r="D268" s="38"/>
      <c r="E268" s="39">
        <f t="shared" si="20"/>
        <v>0</v>
      </c>
      <c r="F268" s="43"/>
      <c r="G268" s="38"/>
      <c r="H268" s="44">
        <v>0</v>
      </c>
      <c r="I268" s="38"/>
      <c r="J268" s="38">
        <f t="shared" si="21"/>
        <v>0</v>
      </c>
      <c r="K268" s="40" t="str">
        <f>IF(J272=0,"-",J268/J272)</f>
        <v>-</v>
      </c>
      <c r="AA268"/>
    </row>
    <row r="269" spans="1:27">
      <c r="A269" s="11"/>
      <c r="B269" s="73"/>
      <c r="C269" s="33" t="str">
        <f>$C$41</f>
        <v>Other</v>
      </c>
      <c r="D269" s="38"/>
      <c r="E269" s="39">
        <f t="shared" si="20"/>
        <v>0</v>
      </c>
      <c r="F269" s="43"/>
      <c r="G269" s="38"/>
      <c r="H269" s="44">
        <v>0</v>
      </c>
      <c r="I269" s="38"/>
      <c r="J269" s="38">
        <f t="shared" si="21"/>
        <v>0</v>
      </c>
      <c r="K269" s="40" t="str">
        <f>IF(J272=0,"-",J269/J272)</f>
        <v>-</v>
      </c>
      <c r="AA269"/>
    </row>
    <row r="270" spans="1:27">
      <c r="A270" s="11"/>
      <c r="B270" s="73"/>
      <c r="C270" s="33" t="str">
        <f>$C$42</f>
        <v>Other</v>
      </c>
      <c r="D270" s="38">
        <f>D237</f>
        <v>0</v>
      </c>
      <c r="E270" s="39">
        <f t="shared" si="20"/>
        <v>0</v>
      </c>
      <c r="F270" s="43"/>
      <c r="G270" s="38"/>
      <c r="H270" s="44">
        <v>0</v>
      </c>
      <c r="I270" s="38"/>
      <c r="J270" s="38">
        <f t="shared" si="21"/>
        <v>0</v>
      </c>
      <c r="K270" s="40" t="str">
        <f>IF(J272=0,"-",J270/J272)</f>
        <v>-</v>
      </c>
      <c r="AA270"/>
    </row>
    <row r="271" spans="1:27">
      <c r="A271" s="11"/>
      <c r="B271" s="73"/>
      <c r="C271" s="33" t="str">
        <f>$C$43</f>
        <v>Other</v>
      </c>
      <c r="D271" s="38">
        <f>D238</f>
        <v>0</v>
      </c>
      <c r="E271" s="39">
        <f t="shared" si="20"/>
        <v>0</v>
      </c>
      <c r="F271" s="43"/>
      <c r="G271" s="60"/>
      <c r="H271" s="49">
        <v>0</v>
      </c>
      <c r="I271" s="60"/>
      <c r="J271" s="60">
        <f t="shared" si="21"/>
        <v>0</v>
      </c>
      <c r="K271" s="40" t="str">
        <f>IF(J272=0,"-",J271/J272)</f>
        <v>-</v>
      </c>
      <c r="AA271"/>
    </row>
    <row r="272" spans="1:27">
      <c r="A272" s="11"/>
      <c r="B272" s="74" t="s">
        <v>59</v>
      </c>
      <c r="C272" s="33"/>
      <c r="D272" s="33"/>
      <c r="E272" s="61">
        <f>ROUND(SUM(E257:E271),0)</f>
        <v>0</v>
      </c>
      <c r="F272" s="61">
        <f>ROUND(SUM(F257:F271),0)</f>
        <v>0</v>
      </c>
      <c r="G272" s="52">
        <f>IF($J272=0,0,(F272/$J272))</f>
        <v>0</v>
      </c>
      <c r="H272" s="54">
        <f>SUM(H257:H271)</f>
        <v>0</v>
      </c>
      <c r="I272" s="52">
        <f>IF($J272=0,0,(H272/$J272))</f>
        <v>0</v>
      </c>
      <c r="J272" s="61">
        <f>ROUND(SUM(J257:J271),0)</f>
        <v>0</v>
      </c>
      <c r="K272" s="55" t="str">
        <f>IF(J272=0,"-",J272/J272)</f>
        <v>-</v>
      </c>
      <c r="AA272"/>
    </row>
    <row r="273" spans="1:27">
      <c r="A273" s="11"/>
      <c r="B273" s="74"/>
      <c r="C273" s="33" t="s">
        <v>58</v>
      </c>
      <c r="D273" s="33"/>
      <c r="E273" s="62">
        <f>IF(E$78=0,0,(E272/E276))</f>
        <v>0</v>
      </c>
      <c r="F273" s="63">
        <f>IF(F276=0,0,(F272/F276))</f>
        <v>0</v>
      </c>
      <c r="G273" s="64"/>
      <c r="H273" s="63">
        <f>IF(H276=0,0,(H272/H276))</f>
        <v>0</v>
      </c>
      <c r="I273" s="45"/>
      <c r="J273" s="63">
        <f>IF(J276=0,0,(J272/J276))</f>
        <v>0</v>
      </c>
      <c r="K273" s="40"/>
      <c r="AA273"/>
    </row>
    <row r="274" spans="1:27">
      <c r="A274" s="11"/>
      <c r="B274" s="74" t="s">
        <v>79</v>
      </c>
      <c r="C274" s="34"/>
      <c r="D274" s="34"/>
      <c r="E274" s="39">
        <f>ROUND(+F274,0)</f>
        <v>0</v>
      </c>
      <c r="F274" s="43"/>
      <c r="G274" s="38"/>
      <c r="H274" s="43"/>
      <c r="I274" s="38"/>
      <c r="J274" s="38">
        <f>ROUND(F274+H274,0)</f>
        <v>0</v>
      </c>
      <c r="K274" s="35"/>
      <c r="AA274"/>
    </row>
    <row r="275" spans="1:27">
      <c r="A275" s="11"/>
      <c r="B275" s="75"/>
      <c r="C275" s="33" t="s">
        <v>58</v>
      </c>
      <c r="D275" s="33"/>
      <c r="E275" s="62">
        <f>IF(E276=0,0,(E274/E276))</f>
        <v>0</v>
      </c>
      <c r="F275" s="62">
        <f>IF(F276=0,0,(F274/F276))</f>
        <v>0</v>
      </c>
      <c r="G275" s="33"/>
      <c r="H275" s="62">
        <f>IF(H276=0,0,(H274/H276))</f>
        <v>0</v>
      </c>
      <c r="I275" s="33"/>
      <c r="J275" s="62">
        <f>IF(J276=0,0,(J274/J276))</f>
        <v>0</v>
      </c>
      <c r="K275" s="35"/>
      <c r="AA275"/>
    </row>
    <row r="276" spans="1:27">
      <c r="A276" s="11"/>
      <c r="B276" s="74" t="s">
        <v>49</v>
      </c>
      <c r="C276" s="33"/>
      <c r="D276" s="33"/>
      <c r="E276" s="61">
        <f>ROUND(E272+E274,0)</f>
        <v>0</v>
      </c>
      <c r="F276" s="61">
        <f>ROUND(F272+F274,0)</f>
        <v>0</v>
      </c>
      <c r="G276" s="65"/>
      <c r="H276" s="61">
        <f>ROUND(H272+H274,0)</f>
        <v>0</v>
      </c>
      <c r="I276" s="65"/>
      <c r="J276" s="61">
        <f>ROUND(J272+J274,0)</f>
        <v>0</v>
      </c>
      <c r="K276" s="35"/>
      <c r="AA276"/>
    </row>
    <row r="277" spans="1:27">
      <c r="A277" s="11"/>
      <c r="B277" s="73"/>
      <c r="C277" s="33" t="s">
        <v>69</v>
      </c>
      <c r="D277" s="33"/>
      <c r="E277" s="45">
        <f>IF(E$48=0,0,(E276/E$48))</f>
        <v>0</v>
      </c>
      <c r="F277" s="64">
        <f>IF(F$48=0,0,(F276/F$48))</f>
        <v>0</v>
      </c>
      <c r="G277" s="33"/>
      <c r="H277" s="64">
        <f>IF(H$48=0,0,(H276/H$48))</f>
        <v>0</v>
      </c>
      <c r="I277" s="33"/>
      <c r="J277" s="64">
        <f>IF(J$48=0,0,(J276/J$48))</f>
        <v>0</v>
      </c>
      <c r="K277" s="35"/>
      <c r="AA277"/>
    </row>
    <row r="278" spans="1:27">
      <c r="A278" s="11"/>
      <c r="B278" s="75"/>
      <c r="C278" s="32"/>
      <c r="D278" s="32"/>
      <c r="E278" s="32"/>
      <c r="F278" s="32"/>
      <c r="G278" s="32"/>
      <c r="H278" s="32"/>
      <c r="I278" s="32"/>
      <c r="J278" s="32"/>
      <c r="K278" s="41"/>
      <c r="AA278"/>
    </row>
    <row r="279" spans="1:27">
      <c r="A279" s="11"/>
      <c r="B279" s="76" t="s">
        <v>70</v>
      </c>
      <c r="C279" s="32"/>
      <c r="D279" s="32"/>
      <c r="E279" s="67">
        <f>+F279</f>
        <v>0</v>
      </c>
      <c r="F279" s="68"/>
      <c r="G279" s="67"/>
      <c r="H279" s="68"/>
      <c r="I279" s="67"/>
      <c r="J279" s="67">
        <f>F279+H279</f>
        <v>0</v>
      </c>
      <c r="K279" s="41"/>
      <c r="AA279"/>
    </row>
    <row r="280" spans="1:27">
      <c r="A280" s="11"/>
      <c r="B280" s="171" t="s">
        <v>178</v>
      </c>
      <c r="C280" s="32"/>
      <c r="D280" s="32"/>
      <c r="E280" s="67">
        <f>+F280</f>
        <v>0</v>
      </c>
      <c r="F280" s="68"/>
      <c r="G280" s="67"/>
      <c r="H280" s="68"/>
      <c r="I280" s="67"/>
      <c r="J280" s="67">
        <f>F280+H280</f>
        <v>0</v>
      </c>
      <c r="K280" s="41"/>
      <c r="AA280"/>
    </row>
    <row r="281" spans="1:27">
      <c r="A281" s="11"/>
      <c r="B281" s="76" t="s">
        <v>50</v>
      </c>
      <c r="C281" s="32"/>
      <c r="D281" s="32"/>
      <c r="E281" s="69">
        <f>IF(E279=0,0,ROUND((E276/E279),2))</f>
        <v>0</v>
      </c>
      <c r="F281" s="69">
        <f>IF(F279=0,0,ROUND((F276/F279),2))</f>
        <v>0</v>
      </c>
      <c r="G281" s="69"/>
      <c r="H281" s="69">
        <f>IF(H279=0,0,ROUND((H276/H279),2))</f>
        <v>0</v>
      </c>
      <c r="I281" s="69"/>
      <c r="J281" s="69">
        <f>IF(J279=0,0,ROUND((J276/J279),2))</f>
        <v>0</v>
      </c>
      <c r="K281" s="41"/>
      <c r="AA281"/>
    </row>
    <row r="282" spans="1:27">
      <c r="A282" s="11"/>
      <c r="B282" s="76" t="str">
        <f>CONCATENATE("Unit of Service Cost Requested from ",Control!$B$4)</f>
        <v>Unit of Service Cost Requested from LCRB</v>
      </c>
      <c r="C282" s="32"/>
      <c r="D282" s="32"/>
      <c r="E282" s="69">
        <f>IF(E280=0,,ROUND((E276/E280),2))</f>
        <v>0</v>
      </c>
      <c r="F282" s="69">
        <f>IF(F280=0,,ROUND((F276/F280),2))</f>
        <v>0</v>
      </c>
      <c r="G282" s="69"/>
      <c r="H282" s="69">
        <f>IF(H280=0,,ROUND((H276/H280),2))</f>
        <v>0</v>
      </c>
      <c r="I282" s="69"/>
      <c r="J282" s="69">
        <f>IF(J280=0,,ROUND((J276/J280),2))</f>
        <v>0</v>
      </c>
      <c r="K282" s="41"/>
      <c r="AA282"/>
    </row>
    <row r="283" spans="1:27" ht="3.75" customHeight="1">
      <c r="A283" s="11"/>
      <c r="B283" s="76"/>
      <c r="C283" s="32"/>
      <c r="D283" s="32"/>
      <c r="F283" s="116"/>
      <c r="G283" s="32"/>
      <c r="H283" s="32"/>
      <c r="I283" s="32"/>
      <c r="J283" s="32"/>
      <c r="K283" s="41"/>
      <c r="AA283"/>
    </row>
    <row r="284" spans="1:27" ht="16.5" customHeight="1" thickBot="1">
      <c r="A284" s="11"/>
      <c r="B284" s="171" t="s">
        <v>161</v>
      </c>
      <c r="C284" s="32"/>
      <c r="D284" s="32"/>
      <c r="E284" s="32"/>
      <c r="F284" s="78"/>
      <c r="G284" s="71"/>
      <c r="H284" s="71"/>
      <c r="I284" s="71"/>
      <c r="J284" s="70"/>
      <c r="K284" s="41"/>
      <c r="AA284"/>
    </row>
    <row r="285" spans="1:27" ht="15.75" thickBot="1">
      <c r="A285" s="11"/>
      <c r="B285" s="449" t="s">
        <v>51</v>
      </c>
      <c r="C285" s="450"/>
      <c r="D285" s="450"/>
      <c r="E285" s="77"/>
      <c r="F285" s="78"/>
      <c r="G285" s="79"/>
      <c r="H285" s="80"/>
      <c r="I285" s="80"/>
      <c r="J285" s="199"/>
      <c r="K285" s="81"/>
      <c r="AA285"/>
    </row>
    <row r="286" spans="1:27" ht="5.25" customHeight="1" thickBot="1">
      <c r="A286" s="11"/>
      <c r="B286" s="32"/>
      <c r="C286" s="32"/>
      <c r="D286" s="32"/>
      <c r="E286" s="32"/>
      <c r="F286" s="32"/>
      <c r="G286" s="32"/>
      <c r="H286" s="32"/>
      <c r="I286" s="32"/>
      <c r="J286" s="32"/>
      <c r="K286" s="32"/>
      <c r="AA286"/>
    </row>
    <row r="287" spans="1:27" ht="15.75" thickBot="1">
      <c r="A287" s="11"/>
      <c r="B287" s="201" t="s">
        <v>410</v>
      </c>
      <c r="C287" s="101"/>
      <c r="D287" s="237" t="str">
        <f>CONCATENATE($J$6,"U8")</f>
        <v>P4U8</v>
      </c>
      <c r="E287" s="32"/>
      <c r="F287" s="32"/>
      <c r="G287" s="32"/>
      <c r="H287" s="32"/>
      <c r="I287" s="32"/>
      <c r="J287" s="32"/>
      <c r="K287" s="32"/>
      <c r="AA287"/>
    </row>
    <row r="288" spans="1:27">
      <c r="A288" s="11"/>
      <c r="B288" s="453" t="s">
        <v>67</v>
      </c>
      <c r="C288" s="454"/>
      <c r="D288" s="102"/>
      <c r="E288" s="173" t="s">
        <v>162</v>
      </c>
      <c r="F288" s="455"/>
      <c r="G288" s="455"/>
      <c r="H288" s="456" t="s">
        <v>68</v>
      </c>
      <c r="I288" s="456"/>
      <c r="J288" s="103"/>
      <c r="K288" s="104"/>
      <c r="AA288"/>
    </row>
    <row r="289" spans="1:27" ht="26.25">
      <c r="A289" s="11"/>
      <c r="B289" s="451" t="s">
        <v>78</v>
      </c>
      <c r="C289" s="452"/>
      <c r="D289" s="452"/>
      <c r="E289" s="95" t="str">
        <f>+E8</f>
        <v>LCRB Recom</v>
      </c>
      <c r="F289" s="95" t="str">
        <f>+F8</f>
        <v>LCRB Request</v>
      </c>
      <c r="G289" s="95"/>
      <c r="H289" s="95" t="s">
        <v>55</v>
      </c>
      <c r="I289" s="95"/>
      <c r="J289" s="95" t="s">
        <v>64</v>
      </c>
      <c r="K289" s="96"/>
      <c r="AA289"/>
    </row>
    <row r="290" spans="1:27">
      <c r="A290" s="11"/>
      <c r="B290" s="73"/>
      <c r="C290" s="33" t="str">
        <f>$C$29</f>
        <v>Direct Clinical Staff Salaries from Salary Analysis</v>
      </c>
      <c r="D290" s="33"/>
      <c r="E290" s="39">
        <f>+F290</f>
        <v>0</v>
      </c>
      <c r="F290" s="338">
        <f>HLOOKUP(D287,'Salary Analysis'!$A$4:$HE$25,3,FALSE)</f>
        <v>0</v>
      </c>
      <c r="G290" s="38"/>
      <c r="H290" s="43">
        <v>0</v>
      </c>
      <c r="I290" s="38"/>
      <c r="J290" s="39">
        <f>F290+H290</f>
        <v>0</v>
      </c>
      <c r="K290" s="40" t="str">
        <f>IF(J305=0,"-",J290/J305)</f>
        <v>-</v>
      </c>
      <c r="AA290"/>
    </row>
    <row r="291" spans="1:27">
      <c r="A291" s="11"/>
      <c r="B291" s="73"/>
      <c r="C291" s="33" t="str">
        <f>$C$30</f>
        <v>Immediate Sup Salaries from Salary Analysis</v>
      </c>
      <c r="D291" s="33"/>
      <c r="E291" s="39">
        <f t="shared" ref="E291:E304" si="22">+F291</f>
        <v>0</v>
      </c>
      <c r="F291" s="338">
        <f>HLOOKUP(D287,'Salary Analysis'!$A$4:$HE$25,4,FALSE)</f>
        <v>0</v>
      </c>
      <c r="G291" s="38"/>
      <c r="H291" s="44">
        <v>0</v>
      </c>
      <c r="I291" s="38"/>
      <c r="J291" s="38">
        <f t="shared" ref="J291:J304" si="23">F291+H291</f>
        <v>0</v>
      </c>
      <c r="K291" s="40" t="str">
        <f>IF(J305=0,"-",J291/J305)</f>
        <v>-</v>
      </c>
      <c r="AA291"/>
    </row>
    <row r="292" spans="1:27">
      <c r="A292" s="11"/>
      <c r="B292" s="73"/>
      <c r="C292" s="33" t="str">
        <f>$C$31</f>
        <v>Clinical Staff Fringe Benefits</v>
      </c>
      <c r="D292" s="33"/>
      <c r="E292" s="39">
        <f t="shared" si="22"/>
        <v>0</v>
      </c>
      <c r="F292" s="43">
        <v>0</v>
      </c>
      <c r="G292" s="38"/>
      <c r="H292" s="44">
        <v>0</v>
      </c>
      <c r="I292" s="38"/>
      <c r="J292" s="38">
        <f t="shared" si="23"/>
        <v>0</v>
      </c>
      <c r="K292" s="40" t="str">
        <f>IF(J305=0,"-",J292/J305)</f>
        <v>-</v>
      </c>
      <c r="AA292"/>
    </row>
    <row r="293" spans="1:27">
      <c r="A293" s="11"/>
      <c r="B293" s="73"/>
      <c r="C293" s="33" t="str">
        <f>$C$32</f>
        <v>Utilities for Direct Client Service Areas</v>
      </c>
      <c r="D293" s="33"/>
      <c r="E293" s="39">
        <f t="shared" si="22"/>
        <v>0</v>
      </c>
      <c r="F293" s="43">
        <v>0</v>
      </c>
      <c r="G293" s="38"/>
      <c r="H293" s="44">
        <v>0</v>
      </c>
      <c r="I293" s="38"/>
      <c r="J293" s="38">
        <f t="shared" si="23"/>
        <v>0</v>
      </c>
      <c r="K293" s="40" t="str">
        <f>IF(J305=0,"-",J293/J305)</f>
        <v>-</v>
      </c>
      <c r="AA293"/>
    </row>
    <row r="294" spans="1:27">
      <c r="A294" s="11"/>
      <c r="B294" s="73"/>
      <c r="C294" s="33" t="str">
        <f>$C$33</f>
        <v>Telephone /Cell Phone/Internet</v>
      </c>
      <c r="D294" s="33"/>
      <c r="E294" s="39">
        <f t="shared" si="22"/>
        <v>0</v>
      </c>
      <c r="F294" s="43">
        <v>0</v>
      </c>
      <c r="G294" s="38"/>
      <c r="H294" s="44">
        <v>0</v>
      </c>
      <c r="I294" s="38"/>
      <c r="J294" s="38">
        <f t="shared" si="23"/>
        <v>0</v>
      </c>
      <c r="K294" s="40" t="str">
        <f>IF(J305=0,"-",J294/J305)</f>
        <v>-</v>
      </c>
      <c r="AA294"/>
    </row>
    <row r="295" spans="1:27">
      <c r="A295" s="11"/>
      <c r="B295" s="73"/>
      <c r="C295" s="33" t="str">
        <f>$C$34</f>
        <v>Consumable Supplies</v>
      </c>
      <c r="D295" s="33"/>
      <c r="E295" s="39">
        <f t="shared" si="22"/>
        <v>0</v>
      </c>
      <c r="F295" s="43">
        <v>0</v>
      </c>
      <c r="G295" s="38"/>
      <c r="H295" s="44">
        <v>0</v>
      </c>
      <c r="I295" s="38"/>
      <c r="J295" s="38">
        <f t="shared" si="23"/>
        <v>0</v>
      </c>
      <c r="K295" s="40" t="str">
        <f>IF(J305=0,"-",J295/J305)</f>
        <v>-</v>
      </c>
      <c r="AA295"/>
    </row>
    <row r="296" spans="1:27">
      <c r="A296" s="11"/>
      <c r="B296" s="73"/>
      <c r="C296" s="33" t="str">
        <f>$C$35</f>
        <v>Non-consumable Supplies</v>
      </c>
      <c r="D296" s="33"/>
      <c r="E296" s="39">
        <f t="shared" si="22"/>
        <v>0</v>
      </c>
      <c r="F296" s="43">
        <v>0</v>
      </c>
      <c r="G296" s="38"/>
      <c r="H296" s="44">
        <v>0</v>
      </c>
      <c r="I296" s="38"/>
      <c r="J296" s="38">
        <f t="shared" si="23"/>
        <v>0</v>
      </c>
      <c r="K296" s="40" t="str">
        <f>IF(J305=0,"-",J296/J305)</f>
        <v>-</v>
      </c>
      <c r="AA296"/>
    </row>
    <row r="297" spans="1:27">
      <c r="A297" s="11"/>
      <c r="B297" s="73"/>
      <c r="C297" s="33" t="str">
        <f>$C$36</f>
        <v>Printing</v>
      </c>
      <c r="D297" s="33"/>
      <c r="E297" s="39">
        <f t="shared" si="22"/>
        <v>0</v>
      </c>
      <c r="F297" s="43">
        <v>0</v>
      </c>
      <c r="G297" s="38"/>
      <c r="H297" s="44">
        <v>0</v>
      </c>
      <c r="I297" s="38"/>
      <c r="J297" s="38">
        <f t="shared" si="23"/>
        <v>0</v>
      </c>
      <c r="K297" s="40" t="str">
        <f>IF(J305=0,"-",J297/J305)</f>
        <v>-</v>
      </c>
      <c r="AA297"/>
    </row>
    <row r="298" spans="1:27">
      <c r="A298" s="11"/>
      <c r="B298" s="73"/>
      <c r="C298" s="33" t="str">
        <f>$C$37</f>
        <v>Mileage</v>
      </c>
      <c r="D298" s="33"/>
      <c r="E298" s="39">
        <f t="shared" si="22"/>
        <v>0</v>
      </c>
      <c r="F298" s="43">
        <v>0</v>
      </c>
      <c r="G298" s="38"/>
      <c r="H298" s="44">
        <v>0</v>
      </c>
      <c r="I298" s="38"/>
      <c r="J298" s="38">
        <f t="shared" si="23"/>
        <v>0</v>
      </c>
      <c r="K298" s="40" t="str">
        <f>IF(J305=0,"-",J298/J305)</f>
        <v>-</v>
      </c>
      <c r="AA298"/>
    </row>
    <row r="299" spans="1:27">
      <c r="A299" s="11"/>
      <c r="B299" s="73"/>
      <c r="C299" s="33" t="str">
        <f>$C$38</f>
        <v>Rent for Direct Client Service Areas</v>
      </c>
      <c r="D299" s="38"/>
      <c r="E299" s="39">
        <f t="shared" si="22"/>
        <v>0</v>
      </c>
      <c r="F299" s="43"/>
      <c r="G299" s="38"/>
      <c r="H299" s="44">
        <v>0</v>
      </c>
      <c r="I299" s="38"/>
      <c r="J299" s="38">
        <f t="shared" si="23"/>
        <v>0</v>
      </c>
      <c r="K299" s="40" t="str">
        <f>IF(J305=0,"-",J299/J305)</f>
        <v>-</v>
      </c>
      <c r="AA299"/>
    </row>
    <row r="300" spans="1:27">
      <c r="A300" s="11"/>
      <c r="B300" s="73"/>
      <c r="C300" s="33" t="str">
        <f>$C$39</f>
        <v>Other</v>
      </c>
      <c r="D300" s="38"/>
      <c r="E300" s="39">
        <f t="shared" si="22"/>
        <v>0</v>
      </c>
      <c r="F300" s="43"/>
      <c r="G300" s="38"/>
      <c r="H300" s="44">
        <v>0</v>
      </c>
      <c r="I300" s="38"/>
      <c r="J300" s="38">
        <f t="shared" si="23"/>
        <v>0</v>
      </c>
      <c r="K300" s="40" t="str">
        <f>IF(J305=0,"-",J300/J305)</f>
        <v>-</v>
      </c>
      <c r="AA300"/>
    </row>
    <row r="301" spans="1:27">
      <c r="A301" s="11"/>
      <c r="B301" s="73"/>
      <c r="C301" s="33" t="str">
        <f>$C$40</f>
        <v>Other</v>
      </c>
      <c r="D301" s="38"/>
      <c r="E301" s="39">
        <f t="shared" si="22"/>
        <v>0</v>
      </c>
      <c r="F301" s="43"/>
      <c r="G301" s="38"/>
      <c r="H301" s="44">
        <v>0</v>
      </c>
      <c r="I301" s="38"/>
      <c r="J301" s="38">
        <f t="shared" si="23"/>
        <v>0</v>
      </c>
      <c r="K301" s="40" t="str">
        <f>IF(J305=0,"-",J301/J305)</f>
        <v>-</v>
      </c>
      <c r="AA301"/>
    </row>
    <row r="302" spans="1:27">
      <c r="A302" s="11"/>
      <c r="B302" s="73"/>
      <c r="C302" s="33" t="str">
        <f>$C$41</f>
        <v>Other</v>
      </c>
      <c r="D302" s="38"/>
      <c r="E302" s="39">
        <f t="shared" si="22"/>
        <v>0</v>
      </c>
      <c r="F302" s="43"/>
      <c r="G302" s="38"/>
      <c r="H302" s="44">
        <v>0</v>
      </c>
      <c r="I302" s="38"/>
      <c r="J302" s="38">
        <f t="shared" si="23"/>
        <v>0</v>
      </c>
      <c r="K302" s="40" t="str">
        <f>IF(J305=0,"-",J302/J305)</f>
        <v>-</v>
      </c>
      <c r="AA302"/>
    </row>
    <row r="303" spans="1:27">
      <c r="A303" s="11"/>
      <c r="B303" s="73"/>
      <c r="C303" s="33" t="str">
        <f>$C$42</f>
        <v>Other</v>
      </c>
      <c r="D303" s="38">
        <f>D270</f>
        <v>0</v>
      </c>
      <c r="E303" s="39">
        <f t="shared" si="22"/>
        <v>0</v>
      </c>
      <c r="F303" s="43"/>
      <c r="G303" s="38"/>
      <c r="H303" s="44">
        <v>0</v>
      </c>
      <c r="I303" s="38"/>
      <c r="J303" s="38">
        <f t="shared" si="23"/>
        <v>0</v>
      </c>
      <c r="K303" s="40" t="str">
        <f>IF(J305=0,"-",J303/J305)</f>
        <v>-</v>
      </c>
      <c r="AA303"/>
    </row>
    <row r="304" spans="1:27">
      <c r="A304" s="11"/>
      <c r="B304" s="73"/>
      <c r="C304" s="33" t="str">
        <f>$C$43</f>
        <v>Other</v>
      </c>
      <c r="D304" s="38">
        <f>D271</f>
        <v>0</v>
      </c>
      <c r="E304" s="39">
        <f t="shared" si="22"/>
        <v>0</v>
      </c>
      <c r="F304" s="43"/>
      <c r="G304" s="60"/>
      <c r="H304" s="49">
        <v>0</v>
      </c>
      <c r="I304" s="60"/>
      <c r="J304" s="60">
        <f t="shared" si="23"/>
        <v>0</v>
      </c>
      <c r="K304" s="40" t="str">
        <f>IF(J305=0,"-",J304/J305)</f>
        <v>-</v>
      </c>
      <c r="AA304"/>
    </row>
    <row r="305" spans="1:27">
      <c r="A305" s="11"/>
      <c r="B305" s="74" t="s">
        <v>59</v>
      </c>
      <c r="C305" s="33"/>
      <c r="D305" s="33"/>
      <c r="E305" s="61">
        <f>ROUND(SUM(E290:E304),0)</f>
        <v>0</v>
      </c>
      <c r="F305" s="61">
        <f>ROUND(SUM(F290:F304),0)</f>
        <v>0</v>
      </c>
      <c r="G305" s="52">
        <f>IF($J305=0,0,(F305/$J305))</f>
        <v>0</v>
      </c>
      <c r="H305" s="54">
        <f>SUM(H290:H304)</f>
        <v>0</v>
      </c>
      <c r="I305" s="52">
        <f>IF($J305=0,0,(H305/$J305))</f>
        <v>0</v>
      </c>
      <c r="J305" s="61">
        <f>ROUND(SUM(J290:J304),0)</f>
        <v>0</v>
      </c>
      <c r="K305" s="55" t="str">
        <f>IF(J305=0,"-",J305/J305)</f>
        <v>-</v>
      </c>
      <c r="AA305"/>
    </row>
    <row r="306" spans="1:27">
      <c r="A306" s="11"/>
      <c r="B306" s="74"/>
      <c r="C306" s="33" t="s">
        <v>58</v>
      </c>
      <c r="D306" s="33"/>
      <c r="E306" s="62">
        <f>IF(E$78=0,0,(E305/E309))</f>
        <v>0</v>
      </c>
      <c r="F306" s="63">
        <f>IF(F309=0,0,(F305/F309))</f>
        <v>0</v>
      </c>
      <c r="G306" s="64"/>
      <c r="H306" s="63">
        <f>IF(H309=0,0,(H305/H309))</f>
        <v>0</v>
      </c>
      <c r="I306" s="45"/>
      <c r="J306" s="63">
        <f>IF(J309=0,0,(J305/J309))</f>
        <v>0</v>
      </c>
      <c r="K306" s="40"/>
      <c r="AA306"/>
    </row>
    <row r="307" spans="1:27">
      <c r="A307" s="11"/>
      <c r="B307" s="74" t="s">
        <v>79</v>
      </c>
      <c r="C307" s="34"/>
      <c r="D307" s="34"/>
      <c r="E307" s="39">
        <f>ROUND(+F307,0)</f>
        <v>0</v>
      </c>
      <c r="F307" s="43"/>
      <c r="G307" s="38"/>
      <c r="H307" s="43"/>
      <c r="I307" s="38"/>
      <c r="J307" s="38">
        <f>ROUND(F307+H307,0)</f>
        <v>0</v>
      </c>
      <c r="K307" s="35"/>
      <c r="AA307"/>
    </row>
    <row r="308" spans="1:27">
      <c r="A308" s="11"/>
      <c r="B308" s="75"/>
      <c r="C308" s="33" t="s">
        <v>58</v>
      </c>
      <c r="D308" s="33"/>
      <c r="E308" s="62">
        <f>IF(E309=0,0,(E307/E309))</f>
        <v>0</v>
      </c>
      <c r="F308" s="62">
        <f>IF(F309=0,0,(F307/F309))</f>
        <v>0</v>
      </c>
      <c r="G308" s="33"/>
      <c r="H308" s="62">
        <f>IF(H309=0,0,(H307/H309))</f>
        <v>0</v>
      </c>
      <c r="I308" s="33"/>
      <c r="J308" s="62">
        <f>IF(J309=0,0,(J307/J309))</f>
        <v>0</v>
      </c>
      <c r="K308" s="35"/>
      <c r="AA308"/>
    </row>
    <row r="309" spans="1:27">
      <c r="A309" s="11"/>
      <c r="B309" s="74" t="s">
        <v>49</v>
      </c>
      <c r="C309" s="33"/>
      <c r="D309" s="33"/>
      <c r="E309" s="61">
        <f>ROUND(E305+E307,0)</f>
        <v>0</v>
      </c>
      <c r="F309" s="61">
        <f>ROUND(F305+F307,0)</f>
        <v>0</v>
      </c>
      <c r="G309" s="65"/>
      <c r="H309" s="61">
        <f>ROUND(H305+H307,0)</f>
        <v>0</v>
      </c>
      <c r="I309" s="65"/>
      <c r="J309" s="61">
        <f>ROUND(J305+J307,0)</f>
        <v>0</v>
      </c>
      <c r="K309" s="35"/>
      <c r="AA309"/>
    </row>
    <row r="310" spans="1:27">
      <c r="A310" s="11"/>
      <c r="B310" s="73"/>
      <c r="C310" s="33" t="s">
        <v>69</v>
      </c>
      <c r="D310" s="33"/>
      <c r="E310" s="45">
        <f>IF(E$48=0,0,(E309/E$48))</f>
        <v>0</v>
      </c>
      <c r="F310" s="64">
        <f>IF(F$48=0,0,(F309/F$48))</f>
        <v>0</v>
      </c>
      <c r="G310" s="33"/>
      <c r="H310" s="64">
        <f>IF(H$48=0,0,(H309/H$48))</f>
        <v>0</v>
      </c>
      <c r="I310" s="33"/>
      <c r="J310" s="64">
        <f>IF(J$48=0,0,(J309/J$48))</f>
        <v>0</v>
      </c>
      <c r="K310" s="35"/>
      <c r="AA310"/>
    </row>
    <row r="311" spans="1:27" ht="5.25" customHeight="1">
      <c r="A311" s="11"/>
      <c r="B311" s="75"/>
      <c r="C311" s="32"/>
      <c r="D311" s="32"/>
      <c r="E311" s="32"/>
      <c r="F311" s="32"/>
      <c r="G311" s="32"/>
      <c r="H311" s="32"/>
      <c r="I311" s="32"/>
      <c r="J311" s="32"/>
      <c r="K311" s="41"/>
      <c r="AA311"/>
    </row>
    <row r="312" spans="1:27">
      <c r="A312" s="11"/>
      <c r="B312" s="76" t="s">
        <v>70</v>
      </c>
      <c r="C312" s="32"/>
      <c r="D312" s="32"/>
      <c r="E312" s="67">
        <f>+F312</f>
        <v>0</v>
      </c>
      <c r="F312" s="68"/>
      <c r="G312" s="67"/>
      <c r="H312" s="68"/>
      <c r="I312" s="67"/>
      <c r="J312" s="67">
        <f>F312+H312</f>
        <v>0</v>
      </c>
      <c r="K312" s="41"/>
      <c r="AA312"/>
    </row>
    <row r="313" spans="1:27">
      <c r="A313" s="11"/>
      <c r="B313" s="171" t="s">
        <v>178</v>
      </c>
      <c r="C313" s="32"/>
      <c r="D313" s="32"/>
      <c r="E313" s="67">
        <f>+F313</f>
        <v>0</v>
      </c>
      <c r="F313" s="68"/>
      <c r="G313" s="67"/>
      <c r="H313" s="68"/>
      <c r="I313" s="67"/>
      <c r="J313" s="67">
        <f>F313+H313</f>
        <v>0</v>
      </c>
      <c r="K313" s="41"/>
      <c r="AA313"/>
    </row>
    <row r="314" spans="1:27">
      <c r="A314" s="11"/>
      <c r="B314" s="76" t="s">
        <v>50</v>
      </c>
      <c r="C314" s="32"/>
      <c r="D314" s="32"/>
      <c r="E314" s="69">
        <f>IF(E312=0,0,ROUND((E309/E312),2))</f>
        <v>0</v>
      </c>
      <c r="F314" s="69">
        <f>IF(F312=0,0,ROUND((F309/F312),2))</f>
        <v>0</v>
      </c>
      <c r="G314" s="69"/>
      <c r="H314" s="69">
        <f>IF(H312=0,0,ROUND((H309/H312),2))</f>
        <v>0</v>
      </c>
      <c r="I314" s="69"/>
      <c r="J314" s="69">
        <f>IF(J312=0,0,ROUND((J309/J312),2))</f>
        <v>0</v>
      </c>
      <c r="K314" s="41"/>
      <c r="AA314"/>
    </row>
    <row r="315" spans="1:27">
      <c r="A315" s="11"/>
      <c r="B315" s="76" t="str">
        <f>CONCATENATE("Unit of Service Cost Requested from ",Control!$B$4)</f>
        <v>Unit of Service Cost Requested from LCRB</v>
      </c>
      <c r="C315" s="32"/>
      <c r="D315" s="32"/>
      <c r="E315" s="69">
        <f>IF(E313=0,,ROUND((E309/E313),2))</f>
        <v>0</v>
      </c>
      <c r="F315" s="69">
        <f>IF(F313=0,,ROUND((F309/F313),2))</f>
        <v>0</v>
      </c>
      <c r="G315" s="69"/>
      <c r="H315" s="69">
        <f>IF(H313=0,,ROUND((H309/H313),2))</f>
        <v>0</v>
      </c>
      <c r="I315" s="69"/>
      <c r="J315" s="69">
        <f>IF(J313=0,,ROUND((J309/J313),2))</f>
        <v>0</v>
      </c>
      <c r="K315" s="41"/>
      <c r="AA315"/>
    </row>
    <row r="316" spans="1:27" ht="4.5" customHeight="1">
      <c r="A316" s="11"/>
      <c r="B316" s="76"/>
      <c r="C316" s="32"/>
      <c r="D316" s="32"/>
      <c r="E316" s="116"/>
      <c r="F316" s="116"/>
      <c r="G316" s="32"/>
      <c r="H316" s="32"/>
      <c r="I316" s="32"/>
      <c r="J316" s="32"/>
      <c r="K316" s="41"/>
      <c r="AA316"/>
    </row>
    <row r="317" spans="1:27" ht="13.5" customHeight="1" thickBot="1">
      <c r="A317" s="11"/>
      <c r="B317" s="171" t="s">
        <v>161</v>
      </c>
      <c r="C317" s="32"/>
      <c r="D317" s="32"/>
      <c r="E317" s="32"/>
      <c r="F317" s="78"/>
      <c r="G317" s="71"/>
      <c r="H317" s="71"/>
      <c r="I317" s="71"/>
      <c r="J317" s="70"/>
      <c r="K317" s="41"/>
      <c r="AA317"/>
    </row>
    <row r="318" spans="1:27" ht="15.75" thickBot="1">
      <c r="A318" s="11"/>
      <c r="B318" s="449" t="s">
        <v>51</v>
      </c>
      <c r="C318" s="450"/>
      <c r="D318" s="450"/>
      <c r="E318" s="77"/>
      <c r="F318" s="78"/>
      <c r="G318" s="79"/>
      <c r="H318" s="80"/>
      <c r="I318" s="80"/>
      <c r="J318" s="199"/>
      <c r="K318" s="81"/>
      <c r="AA318"/>
    </row>
    <row r="319" spans="1:27" ht="8.25" customHeight="1" thickBot="1">
      <c r="A319" s="11"/>
      <c r="B319" s="32"/>
      <c r="C319" s="32"/>
      <c r="D319" s="32"/>
      <c r="E319" s="32"/>
      <c r="F319" s="32"/>
      <c r="G319" s="32"/>
      <c r="H319" s="32"/>
      <c r="I319" s="32"/>
      <c r="J319" s="32"/>
      <c r="K319" s="32"/>
      <c r="AA319"/>
    </row>
    <row r="320" spans="1:27" ht="15.75" thickBot="1">
      <c r="A320" s="11"/>
      <c r="B320" s="201" t="s">
        <v>411</v>
      </c>
      <c r="C320" s="101"/>
      <c r="D320" s="237" t="str">
        <f>CONCATENATE($J$6,"U9")</f>
        <v>P4U9</v>
      </c>
      <c r="E320" s="32"/>
      <c r="F320" s="32"/>
      <c r="G320" s="32"/>
      <c r="H320" s="32"/>
      <c r="I320" s="32"/>
      <c r="J320" s="32"/>
      <c r="K320" s="32"/>
      <c r="AA320"/>
    </row>
    <row r="321" spans="1:27">
      <c r="A321" s="11"/>
      <c r="B321" s="453" t="s">
        <v>67</v>
      </c>
      <c r="C321" s="454"/>
      <c r="D321" s="102"/>
      <c r="E321" s="173" t="s">
        <v>162</v>
      </c>
      <c r="F321" s="455"/>
      <c r="G321" s="455"/>
      <c r="H321" s="456" t="s">
        <v>68</v>
      </c>
      <c r="I321" s="456"/>
      <c r="J321" s="103"/>
      <c r="K321" s="104"/>
      <c r="AA321"/>
    </row>
    <row r="322" spans="1:27" ht="26.25">
      <c r="A322" s="11"/>
      <c r="B322" s="451" t="s">
        <v>78</v>
      </c>
      <c r="C322" s="452"/>
      <c r="D322" s="452"/>
      <c r="E322" s="95" t="str">
        <f>+E8</f>
        <v>LCRB Recom</v>
      </c>
      <c r="F322" s="95" t="str">
        <f>+F8</f>
        <v>LCRB Request</v>
      </c>
      <c r="G322" s="95"/>
      <c r="H322" s="95" t="s">
        <v>55</v>
      </c>
      <c r="I322" s="95"/>
      <c r="J322" s="95" t="s">
        <v>64</v>
      </c>
      <c r="K322" s="96"/>
      <c r="AA322"/>
    </row>
    <row r="323" spans="1:27">
      <c r="A323" s="11"/>
      <c r="B323" s="73"/>
      <c r="C323" s="33" t="str">
        <f>$C$29</f>
        <v>Direct Clinical Staff Salaries from Salary Analysis</v>
      </c>
      <c r="D323" s="33"/>
      <c r="E323" s="39">
        <f>+F323</f>
        <v>0</v>
      </c>
      <c r="F323" s="338">
        <f>HLOOKUP(D320,'Salary Analysis'!$A$4:$HE$25,3,FALSE)</f>
        <v>0</v>
      </c>
      <c r="G323" s="38"/>
      <c r="H323" s="43">
        <v>0</v>
      </c>
      <c r="I323" s="38"/>
      <c r="J323" s="39">
        <f>F323+H323</f>
        <v>0</v>
      </c>
      <c r="K323" s="40" t="str">
        <f>IF(J338=0,"-",J323/J338)</f>
        <v>-</v>
      </c>
      <c r="AA323"/>
    </row>
    <row r="324" spans="1:27">
      <c r="A324" s="11"/>
      <c r="B324" s="73"/>
      <c r="C324" s="33" t="str">
        <f>$C$30</f>
        <v>Immediate Sup Salaries from Salary Analysis</v>
      </c>
      <c r="D324" s="33"/>
      <c r="E324" s="39">
        <f t="shared" ref="E324:E337" si="24">+F324</f>
        <v>0</v>
      </c>
      <c r="F324" s="338">
        <f>HLOOKUP(D320,'Salary Analysis'!$A$4:$HE$25,4,FALSE)</f>
        <v>0</v>
      </c>
      <c r="G324" s="38"/>
      <c r="H324" s="44">
        <v>0</v>
      </c>
      <c r="I324" s="38"/>
      <c r="J324" s="38">
        <f t="shared" ref="J324:J337" si="25">F324+H324</f>
        <v>0</v>
      </c>
      <c r="K324" s="40" t="str">
        <f>IF(J338=0,"-",J324/J338)</f>
        <v>-</v>
      </c>
      <c r="AA324"/>
    </row>
    <row r="325" spans="1:27">
      <c r="A325" s="11"/>
      <c r="B325" s="73"/>
      <c r="C325" s="33" t="str">
        <f>$C$31</f>
        <v>Clinical Staff Fringe Benefits</v>
      </c>
      <c r="D325" s="33"/>
      <c r="E325" s="39">
        <f t="shared" si="24"/>
        <v>0</v>
      </c>
      <c r="F325" s="43">
        <v>0</v>
      </c>
      <c r="G325" s="38"/>
      <c r="H325" s="44">
        <v>0</v>
      </c>
      <c r="I325" s="38"/>
      <c r="J325" s="38">
        <f t="shared" si="25"/>
        <v>0</v>
      </c>
      <c r="K325" s="40" t="str">
        <f>IF(J338=0,"-",J325/J338)</f>
        <v>-</v>
      </c>
      <c r="AA325"/>
    </row>
    <row r="326" spans="1:27">
      <c r="A326" s="11"/>
      <c r="B326" s="73"/>
      <c r="C326" s="33" t="str">
        <f>$C$32</f>
        <v>Utilities for Direct Client Service Areas</v>
      </c>
      <c r="D326" s="33"/>
      <c r="E326" s="39">
        <f t="shared" si="24"/>
        <v>0</v>
      </c>
      <c r="F326" s="43">
        <v>0</v>
      </c>
      <c r="G326" s="38"/>
      <c r="H326" s="44">
        <v>0</v>
      </c>
      <c r="I326" s="38"/>
      <c r="J326" s="38">
        <f t="shared" si="25"/>
        <v>0</v>
      </c>
      <c r="K326" s="40" t="str">
        <f>IF(J338=0,"-",J326/J338)</f>
        <v>-</v>
      </c>
      <c r="AA326"/>
    </row>
    <row r="327" spans="1:27">
      <c r="A327" s="11"/>
      <c r="B327" s="73"/>
      <c r="C327" s="33" t="str">
        <f>$C$33</f>
        <v>Telephone /Cell Phone/Internet</v>
      </c>
      <c r="D327" s="33"/>
      <c r="E327" s="39">
        <f t="shared" si="24"/>
        <v>0</v>
      </c>
      <c r="F327" s="43">
        <v>0</v>
      </c>
      <c r="G327" s="38"/>
      <c r="H327" s="44">
        <v>0</v>
      </c>
      <c r="I327" s="38"/>
      <c r="J327" s="38">
        <f t="shared" si="25"/>
        <v>0</v>
      </c>
      <c r="K327" s="40" t="str">
        <f>IF(J338=0,"-",J327/J338)</f>
        <v>-</v>
      </c>
      <c r="AA327"/>
    </row>
    <row r="328" spans="1:27">
      <c r="A328" s="11"/>
      <c r="B328" s="73"/>
      <c r="C328" s="33" t="str">
        <f>$C$34</f>
        <v>Consumable Supplies</v>
      </c>
      <c r="D328" s="33"/>
      <c r="E328" s="39">
        <f t="shared" si="24"/>
        <v>0</v>
      </c>
      <c r="F328" s="43">
        <v>0</v>
      </c>
      <c r="G328" s="38"/>
      <c r="H328" s="44">
        <v>0</v>
      </c>
      <c r="I328" s="38"/>
      <c r="J328" s="38">
        <f t="shared" si="25"/>
        <v>0</v>
      </c>
      <c r="K328" s="40" t="str">
        <f>IF(J338=0,"-",J328/J338)</f>
        <v>-</v>
      </c>
      <c r="AA328"/>
    </row>
    <row r="329" spans="1:27">
      <c r="A329" s="11"/>
      <c r="B329" s="73"/>
      <c r="C329" s="33" t="str">
        <f>$C$35</f>
        <v>Non-consumable Supplies</v>
      </c>
      <c r="D329" s="33"/>
      <c r="E329" s="39">
        <f t="shared" si="24"/>
        <v>0</v>
      </c>
      <c r="F329" s="43">
        <v>0</v>
      </c>
      <c r="G329" s="38"/>
      <c r="H329" s="44">
        <v>0</v>
      </c>
      <c r="I329" s="38"/>
      <c r="J329" s="38">
        <f t="shared" si="25"/>
        <v>0</v>
      </c>
      <c r="K329" s="40" t="str">
        <f>IF(J338=0,"-",J329/J338)</f>
        <v>-</v>
      </c>
      <c r="AA329"/>
    </row>
    <row r="330" spans="1:27">
      <c r="A330" s="11"/>
      <c r="B330" s="73"/>
      <c r="C330" s="33" t="str">
        <f>$C$36</f>
        <v>Printing</v>
      </c>
      <c r="D330" s="33"/>
      <c r="E330" s="39">
        <f t="shared" si="24"/>
        <v>0</v>
      </c>
      <c r="F330" s="43">
        <v>0</v>
      </c>
      <c r="G330" s="38"/>
      <c r="H330" s="44">
        <v>0</v>
      </c>
      <c r="I330" s="38"/>
      <c r="J330" s="38">
        <f t="shared" si="25"/>
        <v>0</v>
      </c>
      <c r="K330" s="40" t="str">
        <f>IF(J338=0,"-",J330/J338)</f>
        <v>-</v>
      </c>
      <c r="AA330"/>
    </row>
    <row r="331" spans="1:27">
      <c r="A331" s="11"/>
      <c r="B331" s="73"/>
      <c r="C331" s="33" t="str">
        <f>$C$37</f>
        <v>Mileage</v>
      </c>
      <c r="D331" s="33"/>
      <c r="E331" s="39">
        <f t="shared" si="24"/>
        <v>0</v>
      </c>
      <c r="F331" s="43">
        <v>0</v>
      </c>
      <c r="G331" s="38"/>
      <c r="H331" s="44">
        <v>0</v>
      </c>
      <c r="I331" s="38"/>
      <c r="J331" s="38">
        <f t="shared" si="25"/>
        <v>0</v>
      </c>
      <c r="K331" s="40" t="str">
        <f>IF(J338=0,"-",J331/J338)</f>
        <v>-</v>
      </c>
      <c r="AA331"/>
    </row>
    <row r="332" spans="1:27">
      <c r="A332" s="11"/>
      <c r="B332" s="73"/>
      <c r="C332" s="33" t="str">
        <f>$C$38</f>
        <v>Rent for Direct Client Service Areas</v>
      </c>
      <c r="D332" s="38"/>
      <c r="E332" s="39">
        <f t="shared" si="24"/>
        <v>0</v>
      </c>
      <c r="F332" s="43"/>
      <c r="G332" s="38"/>
      <c r="H332" s="44">
        <v>0</v>
      </c>
      <c r="I332" s="38"/>
      <c r="J332" s="38">
        <f t="shared" si="25"/>
        <v>0</v>
      </c>
      <c r="K332" s="40" t="str">
        <f>IF(J338=0,"-",J332/J338)</f>
        <v>-</v>
      </c>
      <c r="AA332"/>
    </row>
    <row r="333" spans="1:27">
      <c r="A333" s="11"/>
      <c r="B333" s="73"/>
      <c r="C333" s="33" t="str">
        <f>$C$39</f>
        <v>Other</v>
      </c>
      <c r="D333" s="38"/>
      <c r="E333" s="39">
        <f t="shared" si="24"/>
        <v>0</v>
      </c>
      <c r="F333" s="43"/>
      <c r="G333" s="38"/>
      <c r="H333" s="44">
        <v>0</v>
      </c>
      <c r="I333" s="38"/>
      <c r="J333" s="38">
        <f t="shared" si="25"/>
        <v>0</v>
      </c>
      <c r="K333" s="40" t="str">
        <f>IF(J338=0,"-",J333/J338)</f>
        <v>-</v>
      </c>
      <c r="AA333"/>
    </row>
    <row r="334" spans="1:27">
      <c r="A334" s="11"/>
      <c r="B334" s="73"/>
      <c r="C334" s="33" t="str">
        <f>$C$40</f>
        <v>Other</v>
      </c>
      <c r="D334" s="38"/>
      <c r="E334" s="39">
        <f t="shared" si="24"/>
        <v>0</v>
      </c>
      <c r="F334" s="43"/>
      <c r="G334" s="38"/>
      <c r="H334" s="44">
        <v>0</v>
      </c>
      <c r="I334" s="38"/>
      <c r="J334" s="38">
        <f t="shared" si="25"/>
        <v>0</v>
      </c>
      <c r="K334" s="40" t="str">
        <f>IF(J338=0,"-",J334/J338)</f>
        <v>-</v>
      </c>
      <c r="AA334"/>
    </row>
    <row r="335" spans="1:27">
      <c r="A335" s="11"/>
      <c r="B335" s="73"/>
      <c r="C335" s="33" t="str">
        <f>$C$41</f>
        <v>Other</v>
      </c>
      <c r="D335" s="38"/>
      <c r="E335" s="39">
        <f t="shared" si="24"/>
        <v>0</v>
      </c>
      <c r="F335" s="43"/>
      <c r="G335" s="38"/>
      <c r="H335" s="44">
        <v>0</v>
      </c>
      <c r="I335" s="38"/>
      <c r="J335" s="38">
        <f t="shared" si="25"/>
        <v>0</v>
      </c>
      <c r="K335" s="40" t="str">
        <f>IF(J338=0,"-",J335/J338)</f>
        <v>-</v>
      </c>
      <c r="AA335"/>
    </row>
    <row r="336" spans="1:27">
      <c r="A336" s="11"/>
      <c r="B336" s="73"/>
      <c r="C336" s="33" t="str">
        <f>$C$42</f>
        <v>Other</v>
      </c>
      <c r="D336" s="38">
        <f>D303</f>
        <v>0</v>
      </c>
      <c r="E336" s="39">
        <f t="shared" si="24"/>
        <v>0</v>
      </c>
      <c r="F336" s="43"/>
      <c r="G336" s="38"/>
      <c r="H336" s="44">
        <v>0</v>
      </c>
      <c r="I336" s="38"/>
      <c r="J336" s="38">
        <f t="shared" si="25"/>
        <v>0</v>
      </c>
      <c r="K336" s="40" t="str">
        <f>IF(J338=0,"-",J336/J338)</f>
        <v>-</v>
      </c>
      <c r="AA336"/>
    </row>
    <row r="337" spans="1:27">
      <c r="A337" s="11"/>
      <c r="B337" s="73"/>
      <c r="C337" s="33" t="str">
        <f>$C$43</f>
        <v>Other</v>
      </c>
      <c r="D337" s="38">
        <f>D304</f>
        <v>0</v>
      </c>
      <c r="E337" s="39">
        <f t="shared" si="24"/>
        <v>0</v>
      </c>
      <c r="F337" s="43"/>
      <c r="G337" s="60"/>
      <c r="H337" s="49">
        <v>0</v>
      </c>
      <c r="I337" s="60"/>
      <c r="J337" s="60">
        <f t="shared" si="25"/>
        <v>0</v>
      </c>
      <c r="K337" s="40" t="str">
        <f>IF(J338=0,"-",J337/J338)</f>
        <v>-</v>
      </c>
      <c r="AA337"/>
    </row>
    <row r="338" spans="1:27">
      <c r="A338" s="11"/>
      <c r="B338" s="74" t="s">
        <v>59</v>
      </c>
      <c r="C338" s="33"/>
      <c r="D338" s="33"/>
      <c r="E338" s="61">
        <f>ROUND(SUM(E323:E337),0)</f>
        <v>0</v>
      </c>
      <c r="F338" s="61">
        <f>ROUND(SUM(F323:F337),0)</f>
        <v>0</v>
      </c>
      <c r="G338" s="52">
        <f>IF($J338=0,0,(F338/$J338))</f>
        <v>0</v>
      </c>
      <c r="H338" s="54">
        <f>SUM(H323:H337)</f>
        <v>0</v>
      </c>
      <c r="I338" s="52">
        <f>IF($J338=0,0,(H338/$J338))</f>
        <v>0</v>
      </c>
      <c r="J338" s="61">
        <f>ROUND(SUM(J323:J337),0)</f>
        <v>0</v>
      </c>
      <c r="K338" s="55" t="str">
        <f>IF(J338=0,"-",J338/J338)</f>
        <v>-</v>
      </c>
      <c r="AA338"/>
    </row>
    <row r="339" spans="1:27">
      <c r="A339" s="11"/>
      <c r="B339" s="74"/>
      <c r="C339" s="33" t="s">
        <v>58</v>
      </c>
      <c r="D339" s="33"/>
      <c r="E339" s="62">
        <f>IF(E$78=0,0,(E338/E342))</f>
        <v>0</v>
      </c>
      <c r="F339" s="63">
        <f>IF(F342=0,0,(F338/F342))</f>
        <v>0</v>
      </c>
      <c r="G339" s="64"/>
      <c r="H339" s="63">
        <f>IF(H342=0,0,(H338/H342))</f>
        <v>0</v>
      </c>
      <c r="I339" s="45"/>
      <c r="J339" s="63">
        <f>IF(J342=0,0,(J338/J342))</f>
        <v>0</v>
      </c>
      <c r="K339" s="40"/>
      <c r="AA339"/>
    </row>
    <row r="340" spans="1:27">
      <c r="A340" s="11"/>
      <c r="B340" s="74" t="s">
        <v>79</v>
      </c>
      <c r="C340" s="34"/>
      <c r="D340" s="34"/>
      <c r="E340" s="39">
        <f>ROUND(+F340,0)</f>
        <v>0</v>
      </c>
      <c r="F340" s="43"/>
      <c r="G340" s="38"/>
      <c r="H340" s="43"/>
      <c r="I340" s="38"/>
      <c r="J340" s="38">
        <f>ROUND(F340+H340,0)</f>
        <v>0</v>
      </c>
      <c r="K340" s="35"/>
      <c r="AA340"/>
    </row>
    <row r="341" spans="1:27">
      <c r="A341" s="11"/>
      <c r="B341" s="75"/>
      <c r="C341" s="33" t="s">
        <v>58</v>
      </c>
      <c r="D341" s="33"/>
      <c r="E341" s="62">
        <f>IF(E342=0,0,(E340/E342))</f>
        <v>0</v>
      </c>
      <c r="F341" s="62">
        <f>IF(F342=0,0,(F340/F342))</f>
        <v>0</v>
      </c>
      <c r="G341" s="33"/>
      <c r="H341" s="62">
        <f>IF(H342=0,0,(H340/H342))</f>
        <v>0</v>
      </c>
      <c r="I341" s="33"/>
      <c r="J341" s="62">
        <f>IF(J342=0,0,(J340/J342))</f>
        <v>0</v>
      </c>
      <c r="K341" s="35"/>
      <c r="AA341"/>
    </row>
    <row r="342" spans="1:27">
      <c r="A342" s="11"/>
      <c r="B342" s="74" t="s">
        <v>49</v>
      </c>
      <c r="C342" s="33"/>
      <c r="D342" s="33"/>
      <c r="E342" s="61">
        <f>ROUND(E338+E340,0)</f>
        <v>0</v>
      </c>
      <c r="F342" s="61">
        <f>ROUND(F338+F340,0)</f>
        <v>0</v>
      </c>
      <c r="G342" s="65"/>
      <c r="H342" s="61">
        <f>ROUND(H338+H340,0)</f>
        <v>0</v>
      </c>
      <c r="I342" s="65"/>
      <c r="J342" s="61">
        <f>ROUND(J338+J340,0)</f>
        <v>0</v>
      </c>
      <c r="K342" s="35"/>
      <c r="AA342"/>
    </row>
    <row r="343" spans="1:27">
      <c r="A343" s="11"/>
      <c r="B343" s="73"/>
      <c r="C343" s="33" t="s">
        <v>69</v>
      </c>
      <c r="D343" s="33"/>
      <c r="E343" s="45">
        <f>IF(E$48=0,0,(E342/E$48))</f>
        <v>0</v>
      </c>
      <c r="F343" s="64">
        <f>IF(F$48=0,0,(F342/F$48))</f>
        <v>0</v>
      </c>
      <c r="G343" s="33"/>
      <c r="H343" s="64">
        <f>IF(H$48=0,0,(H342/H$48))</f>
        <v>0</v>
      </c>
      <c r="I343" s="33"/>
      <c r="J343" s="64">
        <f>IF(J$48=0,0,(J342/J$48))</f>
        <v>0</v>
      </c>
      <c r="K343" s="35"/>
      <c r="AA343"/>
    </row>
    <row r="344" spans="1:27">
      <c r="A344" s="11"/>
      <c r="B344" s="75"/>
      <c r="C344" s="32"/>
      <c r="D344" s="32"/>
      <c r="E344" s="32"/>
      <c r="F344" s="32"/>
      <c r="G344" s="32"/>
      <c r="H344" s="32"/>
      <c r="I344" s="32"/>
      <c r="J344" s="32"/>
      <c r="K344" s="41"/>
      <c r="AA344"/>
    </row>
    <row r="345" spans="1:27">
      <c r="A345" s="11"/>
      <c r="B345" s="76" t="s">
        <v>70</v>
      </c>
      <c r="C345" s="32"/>
      <c r="D345" s="32"/>
      <c r="E345" s="67">
        <f>+F345</f>
        <v>0</v>
      </c>
      <c r="F345" s="68"/>
      <c r="G345" s="67"/>
      <c r="H345" s="68"/>
      <c r="I345" s="67"/>
      <c r="J345" s="67">
        <f>F345+H345</f>
        <v>0</v>
      </c>
      <c r="K345" s="41"/>
      <c r="AA345"/>
    </row>
    <row r="346" spans="1:27">
      <c r="A346" s="11"/>
      <c r="B346" s="171" t="s">
        <v>178</v>
      </c>
      <c r="C346" s="32"/>
      <c r="D346" s="32"/>
      <c r="E346" s="67">
        <f>+F346</f>
        <v>0</v>
      </c>
      <c r="F346" s="68"/>
      <c r="G346" s="67"/>
      <c r="H346" s="68"/>
      <c r="I346" s="67"/>
      <c r="J346" s="67">
        <f>F346+H346</f>
        <v>0</v>
      </c>
      <c r="K346" s="41"/>
      <c r="AA346"/>
    </row>
    <row r="347" spans="1:27">
      <c r="A347" s="11"/>
      <c r="B347" s="76" t="s">
        <v>50</v>
      </c>
      <c r="C347" s="32"/>
      <c r="D347" s="32"/>
      <c r="E347" s="69">
        <f>IF(E345=0,0,ROUND((E342/E345),2))</f>
        <v>0</v>
      </c>
      <c r="F347" s="69">
        <f>IF(F345=0,0,ROUND((F342/F345),2))</f>
        <v>0</v>
      </c>
      <c r="G347" s="69"/>
      <c r="H347" s="69">
        <f>IF(H345=0,0,ROUND((H342/H345),2))</f>
        <v>0</v>
      </c>
      <c r="I347" s="69"/>
      <c r="J347" s="69">
        <f>IF(J345=0,0,ROUND((J342/J345),2))</f>
        <v>0</v>
      </c>
      <c r="K347" s="41"/>
      <c r="AA347"/>
    </row>
    <row r="348" spans="1:27">
      <c r="A348" s="11"/>
      <c r="B348" s="76" t="str">
        <f>CONCATENATE("Unit of Service Cost Requested from ",Control!$B$4)</f>
        <v>Unit of Service Cost Requested from LCRB</v>
      </c>
      <c r="C348" s="32"/>
      <c r="D348" s="32"/>
      <c r="E348" s="69">
        <f>IF(E346=0,,ROUND((E342/E346),2))</f>
        <v>0</v>
      </c>
      <c r="F348" s="69">
        <f>IF(F346=0,,ROUND((F342/F346),2))</f>
        <v>0</v>
      </c>
      <c r="G348" s="69"/>
      <c r="H348" s="69">
        <f>IF(H346=0,,ROUND((H342/H346),2))</f>
        <v>0</v>
      </c>
      <c r="I348" s="69"/>
      <c r="J348" s="69">
        <f>IF(J346=0,,ROUND((J342/J346),2))</f>
        <v>0</v>
      </c>
      <c r="K348" s="41"/>
      <c r="AA348"/>
    </row>
    <row r="349" spans="1:27" ht="6" customHeight="1">
      <c r="A349" s="11"/>
      <c r="B349" s="76"/>
      <c r="C349" s="32"/>
      <c r="D349" s="32"/>
      <c r="E349" s="116"/>
      <c r="F349" s="116"/>
      <c r="G349" s="32"/>
      <c r="H349" s="32"/>
      <c r="I349" s="32"/>
      <c r="J349" s="32"/>
      <c r="K349" s="41"/>
      <c r="AA349"/>
    </row>
    <row r="350" spans="1:27" ht="15" customHeight="1" thickBot="1">
      <c r="A350" s="11"/>
      <c r="B350" s="171" t="s">
        <v>161</v>
      </c>
      <c r="C350" s="32"/>
      <c r="D350" s="32"/>
      <c r="E350" s="32"/>
      <c r="F350" s="78"/>
      <c r="G350" s="71"/>
      <c r="H350" s="71"/>
      <c r="I350" s="71"/>
      <c r="J350" s="70"/>
      <c r="K350" s="41"/>
      <c r="AA350"/>
    </row>
    <row r="351" spans="1:27" ht="15.75" thickBot="1">
      <c r="A351" s="11"/>
      <c r="B351" s="449" t="s">
        <v>51</v>
      </c>
      <c r="C351" s="450"/>
      <c r="D351" s="450"/>
      <c r="E351" s="77"/>
      <c r="F351" s="78"/>
      <c r="G351" s="79"/>
      <c r="H351" s="80"/>
      <c r="I351" s="80"/>
      <c r="J351" s="199"/>
      <c r="K351" s="81"/>
      <c r="AA351"/>
    </row>
    <row r="352" spans="1:27" ht="5.25" customHeight="1" thickBot="1">
      <c r="A352" s="11"/>
      <c r="B352" s="32"/>
      <c r="C352" s="32"/>
      <c r="D352" s="32"/>
      <c r="E352" s="32"/>
      <c r="F352" s="32"/>
      <c r="G352" s="32"/>
      <c r="H352" s="32"/>
      <c r="I352" s="32"/>
      <c r="J352" s="32"/>
      <c r="K352" s="32"/>
      <c r="AA352"/>
    </row>
    <row r="353" spans="1:27" ht="15.75" thickBot="1">
      <c r="A353" s="11"/>
      <c r="B353" s="201" t="s">
        <v>412</v>
      </c>
      <c r="C353" s="101"/>
      <c r="D353" s="237" t="str">
        <f>CONCATENATE($J$6,"U10")</f>
        <v>P4U10</v>
      </c>
      <c r="E353" s="32"/>
      <c r="F353" s="32"/>
      <c r="G353" s="32"/>
      <c r="H353" s="32"/>
      <c r="I353" s="32"/>
      <c r="J353" s="32"/>
      <c r="K353" s="32"/>
      <c r="AA353"/>
    </row>
    <row r="354" spans="1:27">
      <c r="A354" s="11"/>
      <c r="B354" s="453" t="s">
        <v>67</v>
      </c>
      <c r="C354" s="454"/>
      <c r="D354" s="102"/>
      <c r="E354" s="173" t="s">
        <v>162</v>
      </c>
      <c r="F354" s="455"/>
      <c r="G354" s="455"/>
      <c r="H354" s="456" t="s">
        <v>68</v>
      </c>
      <c r="I354" s="456"/>
      <c r="J354" s="103"/>
      <c r="K354" s="104"/>
      <c r="AA354"/>
    </row>
    <row r="355" spans="1:27" ht="26.25">
      <c r="A355" s="11"/>
      <c r="B355" s="451" t="s">
        <v>78</v>
      </c>
      <c r="C355" s="452"/>
      <c r="D355" s="452"/>
      <c r="E355" s="95" t="str">
        <f>+E8</f>
        <v>LCRB Recom</v>
      </c>
      <c r="F355" s="95" t="str">
        <f>+F8</f>
        <v>LCRB Request</v>
      </c>
      <c r="G355" s="95"/>
      <c r="H355" s="95" t="s">
        <v>55</v>
      </c>
      <c r="I355" s="95"/>
      <c r="J355" s="95" t="s">
        <v>64</v>
      </c>
      <c r="K355" s="96"/>
      <c r="AA355"/>
    </row>
    <row r="356" spans="1:27">
      <c r="A356" s="11"/>
      <c r="B356" s="73"/>
      <c r="C356" s="33" t="str">
        <f>$C$29</f>
        <v>Direct Clinical Staff Salaries from Salary Analysis</v>
      </c>
      <c r="D356" s="33"/>
      <c r="E356" s="39">
        <f>+F356</f>
        <v>0</v>
      </c>
      <c r="F356" s="338">
        <f>HLOOKUP(D353,'Salary Analysis'!$A$4:$HE$25,3,FALSE)</f>
        <v>0</v>
      </c>
      <c r="G356" s="38"/>
      <c r="H356" s="43">
        <v>0</v>
      </c>
      <c r="I356" s="38"/>
      <c r="J356" s="39">
        <f>F356+H356</f>
        <v>0</v>
      </c>
      <c r="K356" s="40" t="str">
        <f>IF(J371=0,"-",J356/J371)</f>
        <v>-</v>
      </c>
      <c r="AA356"/>
    </row>
    <row r="357" spans="1:27">
      <c r="A357" s="11"/>
      <c r="B357" s="73"/>
      <c r="C357" s="33" t="str">
        <f>$C$30</f>
        <v>Immediate Sup Salaries from Salary Analysis</v>
      </c>
      <c r="D357" s="33"/>
      <c r="E357" s="39">
        <f t="shared" ref="E357:E370" si="26">+F357</f>
        <v>0</v>
      </c>
      <c r="F357" s="338">
        <f>HLOOKUP(D353,'Salary Analysis'!$A$4:$HE$25,4,FALSE)</f>
        <v>0</v>
      </c>
      <c r="G357" s="38"/>
      <c r="H357" s="44">
        <v>0</v>
      </c>
      <c r="I357" s="38"/>
      <c r="J357" s="38">
        <f t="shared" ref="J357:J370" si="27">F357+H357</f>
        <v>0</v>
      </c>
      <c r="K357" s="40" t="str">
        <f>IF(J371=0,"-",J357/J371)</f>
        <v>-</v>
      </c>
      <c r="AA357"/>
    </row>
    <row r="358" spans="1:27">
      <c r="A358" s="11"/>
      <c r="B358" s="73"/>
      <c r="C358" s="33" t="str">
        <f>$C$31</f>
        <v>Clinical Staff Fringe Benefits</v>
      </c>
      <c r="D358" s="33"/>
      <c r="E358" s="39">
        <f t="shared" si="26"/>
        <v>0</v>
      </c>
      <c r="F358" s="43">
        <v>0</v>
      </c>
      <c r="G358" s="38"/>
      <c r="H358" s="44">
        <v>0</v>
      </c>
      <c r="I358" s="38"/>
      <c r="J358" s="38">
        <f t="shared" si="27"/>
        <v>0</v>
      </c>
      <c r="K358" s="40" t="str">
        <f>IF(J371=0,"-",J358/J371)</f>
        <v>-</v>
      </c>
      <c r="AA358"/>
    </row>
    <row r="359" spans="1:27">
      <c r="A359" s="11"/>
      <c r="B359" s="73"/>
      <c r="C359" s="33" t="str">
        <f>$C$32</f>
        <v>Utilities for Direct Client Service Areas</v>
      </c>
      <c r="D359" s="33"/>
      <c r="E359" s="39">
        <f t="shared" si="26"/>
        <v>0</v>
      </c>
      <c r="F359" s="43">
        <v>0</v>
      </c>
      <c r="G359" s="38"/>
      <c r="H359" s="44">
        <v>0</v>
      </c>
      <c r="I359" s="38"/>
      <c r="J359" s="38">
        <f t="shared" si="27"/>
        <v>0</v>
      </c>
      <c r="K359" s="40" t="str">
        <f>IF(J371=0,"-",J359/J371)</f>
        <v>-</v>
      </c>
      <c r="AA359"/>
    </row>
    <row r="360" spans="1:27">
      <c r="A360" s="11"/>
      <c r="B360" s="73"/>
      <c r="C360" s="33" t="str">
        <f>$C$33</f>
        <v>Telephone /Cell Phone/Internet</v>
      </c>
      <c r="D360" s="33"/>
      <c r="E360" s="39">
        <f t="shared" si="26"/>
        <v>0</v>
      </c>
      <c r="F360" s="43">
        <v>0</v>
      </c>
      <c r="G360" s="38"/>
      <c r="H360" s="44">
        <v>0</v>
      </c>
      <c r="I360" s="38"/>
      <c r="J360" s="38">
        <f t="shared" si="27"/>
        <v>0</v>
      </c>
      <c r="K360" s="40" t="str">
        <f>IF(J371=0,"-",J360/J371)</f>
        <v>-</v>
      </c>
      <c r="AA360"/>
    </row>
    <row r="361" spans="1:27">
      <c r="A361" s="11"/>
      <c r="B361" s="73"/>
      <c r="C361" s="33" t="str">
        <f>$C$34</f>
        <v>Consumable Supplies</v>
      </c>
      <c r="D361" s="33"/>
      <c r="E361" s="39">
        <f t="shared" si="26"/>
        <v>0</v>
      </c>
      <c r="F361" s="43">
        <v>0</v>
      </c>
      <c r="G361" s="38"/>
      <c r="H361" s="44">
        <v>0</v>
      </c>
      <c r="I361" s="38"/>
      <c r="J361" s="38">
        <f t="shared" si="27"/>
        <v>0</v>
      </c>
      <c r="K361" s="40" t="str">
        <f>IF(J371=0,"-",J361/J371)</f>
        <v>-</v>
      </c>
      <c r="AA361"/>
    </row>
    <row r="362" spans="1:27">
      <c r="A362" s="11"/>
      <c r="B362" s="73"/>
      <c r="C362" s="33" t="str">
        <f>$C$35</f>
        <v>Non-consumable Supplies</v>
      </c>
      <c r="D362" s="33"/>
      <c r="E362" s="39">
        <f t="shared" si="26"/>
        <v>0</v>
      </c>
      <c r="F362" s="43">
        <v>0</v>
      </c>
      <c r="G362" s="38"/>
      <c r="H362" s="44">
        <v>0</v>
      </c>
      <c r="I362" s="38"/>
      <c r="J362" s="38">
        <f t="shared" si="27"/>
        <v>0</v>
      </c>
      <c r="K362" s="40" t="str">
        <f>IF(J371=0,"-",J362/J371)</f>
        <v>-</v>
      </c>
      <c r="AA362"/>
    </row>
    <row r="363" spans="1:27">
      <c r="A363" s="11"/>
      <c r="B363" s="73"/>
      <c r="C363" s="33" t="str">
        <f>$C$36</f>
        <v>Printing</v>
      </c>
      <c r="D363" s="33"/>
      <c r="E363" s="39">
        <f t="shared" si="26"/>
        <v>0</v>
      </c>
      <c r="F363" s="43">
        <v>0</v>
      </c>
      <c r="G363" s="38"/>
      <c r="H363" s="44">
        <v>0</v>
      </c>
      <c r="I363" s="38"/>
      <c r="J363" s="38">
        <f t="shared" si="27"/>
        <v>0</v>
      </c>
      <c r="K363" s="40" t="str">
        <f>IF(J371=0,"-",J363/J371)</f>
        <v>-</v>
      </c>
      <c r="AA363"/>
    </row>
    <row r="364" spans="1:27">
      <c r="A364" s="11"/>
      <c r="B364" s="73"/>
      <c r="C364" s="33" t="str">
        <f>$C$37</f>
        <v>Mileage</v>
      </c>
      <c r="D364" s="33"/>
      <c r="E364" s="39">
        <f t="shared" si="26"/>
        <v>0</v>
      </c>
      <c r="F364" s="43">
        <v>0</v>
      </c>
      <c r="G364" s="38"/>
      <c r="H364" s="44">
        <v>0</v>
      </c>
      <c r="I364" s="38"/>
      <c r="J364" s="38">
        <f t="shared" si="27"/>
        <v>0</v>
      </c>
      <c r="K364" s="40" t="str">
        <f>IF(J371=0,"-",J364/J371)</f>
        <v>-</v>
      </c>
      <c r="AA364"/>
    </row>
    <row r="365" spans="1:27">
      <c r="A365" s="11"/>
      <c r="B365" s="73"/>
      <c r="C365" s="33" t="str">
        <f>$C$38</f>
        <v>Rent for Direct Client Service Areas</v>
      </c>
      <c r="D365" s="38"/>
      <c r="E365" s="39">
        <f t="shared" si="26"/>
        <v>0</v>
      </c>
      <c r="F365" s="43">
        <v>0</v>
      </c>
      <c r="G365" s="38"/>
      <c r="H365" s="44">
        <v>0</v>
      </c>
      <c r="I365" s="38"/>
      <c r="J365" s="38">
        <f t="shared" si="27"/>
        <v>0</v>
      </c>
      <c r="K365" s="40" t="str">
        <f>IF(J371=0,"-",J365/J371)</f>
        <v>-</v>
      </c>
      <c r="AA365"/>
    </row>
    <row r="366" spans="1:27">
      <c r="A366" s="11"/>
      <c r="B366" s="73"/>
      <c r="C366" s="33" t="str">
        <f>$C$39</f>
        <v>Other</v>
      </c>
      <c r="D366" s="38"/>
      <c r="E366" s="39">
        <f t="shared" si="26"/>
        <v>0</v>
      </c>
      <c r="F366" s="43">
        <v>0</v>
      </c>
      <c r="G366" s="38"/>
      <c r="H366" s="44">
        <v>0</v>
      </c>
      <c r="I366" s="38"/>
      <c r="J366" s="38">
        <f t="shared" si="27"/>
        <v>0</v>
      </c>
      <c r="K366" s="40" t="str">
        <f>IF(J371=0,"-",J366/J371)</f>
        <v>-</v>
      </c>
      <c r="AA366"/>
    </row>
    <row r="367" spans="1:27">
      <c r="A367" s="11"/>
      <c r="B367" s="73"/>
      <c r="C367" s="33" t="str">
        <f>$C$40</f>
        <v>Other</v>
      </c>
      <c r="D367" s="38"/>
      <c r="E367" s="39">
        <f t="shared" si="26"/>
        <v>0</v>
      </c>
      <c r="F367" s="43">
        <v>0</v>
      </c>
      <c r="G367" s="38"/>
      <c r="H367" s="44">
        <v>0</v>
      </c>
      <c r="I367" s="38"/>
      <c r="J367" s="38">
        <f t="shared" si="27"/>
        <v>0</v>
      </c>
      <c r="K367" s="40" t="str">
        <f>IF(J371=0,"-",J367/J371)</f>
        <v>-</v>
      </c>
      <c r="AA367"/>
    </row>
    <row r="368" spans="1:27">
      <c r="A368" s="11"/>
      <c r="B368" s="73"/>
      <c r="C368" s="33" t="str">
        <f>$C$41</f>
        <v>Other</v>
      </c>
      <c r="D368" s="38"/>
      <c r="E368" s="39">
        <f t="shared" si="26"/>
        <v>0</v>
      </c>
      <c r="F368" s="43">
        <v>0</v>
      </c>
      <c r="G368" s="38"/>
      <c r="H368" s="44">
        <v>0</v>
      </c>
      <c r="I368" s="38"/>
      <c r="J368" s="38">
        <f t="shared" si="27"/>
        <v>0</v>
      </c>
      <c r="K368" s="40" t="str">
        <f>IF(J371=0,"-",J368/J371)</f>
        <v>-</v>
      </c>
      <c r="AA368"/>
    </row>
    <row r="369" spans="1:27">
      <c r="A369" s="11"/>
      <c r="B369" s="73"/>
      <c r="C369" s="33" t="str">
        <f>$C$42</f>
        <v>Other</v>
      </c>
      <c r="D369" s="38">
        <f>D336</f>
        <v>0</v>
      </c>
      <c r="E369" s="39">
        <f t="shared" si="26"/>
        <v>0</v>
      </c>
      <c r="F369" s="43"/>
      <c r="G369" s="38"/>
      <c r="H369" s="44">
        <v>0</v>
      </c>
      <c r="I369" s="38"/>
      <c r="J369" s="38">
        <f t="shared" si="27"/>
        <v>0</v>
      </c>
      <c r="K369" s="40" t="str">
        <f>IF(J371=0,"-",J369/J371)</f>
        <v>-</v>
      </c>
      <c r="AA369"/>
    </row>
    <row r="370" spans="1:27">
      <c r="A370" s="11"/>
      <c r="B370" s="73"/>
      <c r="C370" s="33" t="str">
        <f>$C$43</f>
        <v>Other</v>
      </c>
      <c r="D370" s="38">
        <f>D337</f>
        <v>0</v>
      </c>
      <c r="E370" s="39">
        <f t="shared" si="26"/>
        <v>0</v>
      </c>
      <c r="F370" s="43"/>
      <c r="G370" s="60"/>
      <c r="H370" s="49">
        <v>0</v>
      </c>
      <c r="I370" s="60"/>
      <c r="J370" s="60">
        <f t="shared" si="27"/>
        <v>0</v>
      </c>
      <c r="K370" s="40" t="str">
        <f>IF(J371=0,"-",J370/J371)</f>
        <v>-</v>
      </c>
      <c r="AA370"/>
    </row>
    <row r="371" spans="1:27">
      <c r="A371" s="11"/>
      <c r="B371" s="74" t="s">
        <v>59</v>
      </c>
      <c r="C371" s="33"/>
      <c r="D371" s="33"/>
      <c r="E371" s="61">
        <f>ROUND(SUM(E356:E370),0)</f>
        <v>0</v>
      </c>
      <c r="F371" s="61">
        <f>ROUND(SUM(F356:F370),0)</f>
        <v>0</v>
      </c>
      <c r="G371" s="52">
        <f>IF($J371=0,0,(F371/$J371))</f>
        <v>0</v>
      </c>
      <c r="H371" s="54">
        <f>SUM(H356:H370)</f>
        <v>0</v>
      </c>
      <c r="I371" s="52">
        <f>IF($J371=0,0,(H371/$J371))</f>
        <v>0</v>
      </c>
      <c r="J371" s="61">
        <f>ROUND(SUM(J356:J370),0)</f>
        <v>0</v>
      </c>
      <c r="K371" s="55" t="str">
        <f>IF(J371=0,"-",J371/J371)</f>
        <v>-</v>
      </c>
      <c r="AA371"/>
    </row>
    <row r="372" spans="1:27">
      <c r="A372" s="11"/>
      <c r="B372" s="74"/>
      <c r="C372" s="33" t="s">
        <v>58</v>
      </c>
      <c r="D372" s="33"/>
      <c r="E372" s="62">
        <f>IF(E$78=0,0,(E371/E375))</f>
        <v>0</v>
      </c>
      <c r="F372" s="63">
        <f>IF(F375=0,0,(F371/F375))</f>
        <v>0</v>
      </c>
      <c r="G372" s="64"/>
      <c r="H372" s="63">
        <f>IF(H375=0,0,(H371/H375))</f>
        <v>0</v>
      </c>
      <c r="I372" s="45"/>
      <c r="J372" s="63">
        <f>IF(J375=0,0,(J371/J375))</f>
        <v>0</v>
      </c>
      <c r="K372" s="40"/>
      <c r="AA372"/>
    </row>
    <row r="373" spans="1:27">
      <c r="A373" s="11"/>
      <c r="B373" s="74" t="s">
        <v>79</v>
      </c>
      <c r="C373" s="34"/>
      <c r="D373" s="34"/>
      <c r="E373" s="39">
        <f>ROUND(+F373,0)</f>
        <v>0</v>
      </c>
      <c r="F373" s="43"/>
      <c r="G373" s="38"/>
      <c r="H373" s="43"/>
      <c r="I373" s="38"/>
      <c r="J373" s="38">
        <f>ROUND(F373+H373,0)</f>
        <v>0</v>
      </c>
      <c r="K373" s="35"/>
      <c r="AA373"/>
    </row>
    <row r="374" spans="1:27">
      <c r="A374" s="11"/>
      <c r="B374" s="75"/>
      <c r="C374" s="33" t="s">
        <v>58</v>
      </c>
      <c r="D374" s="33"/>
      <c r="E374" s="62">
        <f>IF(E375=0,0,(E373/E375))</f>
        <v>0</v>
      </c>
      <c r="F374" s="62">
        <f>IF(F375=0,0,(F373/F375))</f>
        <v>0</v>
      </c>
      <c r="G374" s="33"/>
      <c r="H374" s="62">
        <f>IF(H375=0,0,(H373/H375))</f>
        <v>0</v>
      </c>
      <c r="I374" s="33"/>
      <c r="J374" s="62">
        <f>IF(J375=0,0,(J373/J375))</f>
        <v>0</v>
      </c>
      <c r="K374" s="35"/>
      <c r="AA374"/>
    </row>
    <row r="375" spans="1:27">
      <c r="A375" s="11"/>
      <c r="B375" s="74" t="s">
        <v>49</v>
      </c>
      <c r="C375" s="33"/>
      <c r="D375" s="33"/>
      <c r="E375" s="61">
        <f>ROUND(E371+E373,0)</f>
        <v>0</v>
      </c>
      <c r="F375" s="61">
        <f>ROUND(F371+F373,0)</f>
        <v>0</v>
      </c>
      <c r="G375" s="65"/>
      <c r="H375" s="61">
        <f>ROUND(H371+H373,0)</f>
        <v>0</v>
      </c>
      <c r="I375" s="65"/>
      <c r="J375" s="61">
        <f>ROUND(J371+J373,0)</f>
        <v>0</v>
      </c>
      <c r="K375" s="35"/>
      <c r="AA375"/>
    </row>
    <row r="376" spans="1:27">
      <c r="A376" s="11"/>
      <c r="B376" s="73"/>
      <c r="C376" s="33" t="s">
        <v>69</v>
      </c>
      <c r="D376" s="33"/>
      <c r="E376" s="45">
        <f>IF(E$48=0,0,(E375/E$48))</f>
        <v>0</v>
      </c>
      <c r="F376" s="64">
        <f>IF(F$48=0,0,(F375/F$48))</f>
        <v>0</v>
      </c>
      <c r="G376" s="33"/>
      <c r="H376" s="64">
        <f>IF(H$48=0,0,(H375/H$48))</f>
        <v>0</v>
      </c>
      <c r="I376" s="33"/>
      <c r="J376" s="64">
        <f>IF(J$48=0,0,(J375/J$48))</f>
        <v>0</v>
      </c>
      <c r="K376" s="35"/>
      <c r="AA376"/>
    </row>
    <row r="377" spans="1:27" ht="6" customHeight="1">
      <c r="A377" s="11"/>
      <c r="B377" s="75"/>
      <c r="C377" s="32"/>
      <c r="D377" s="32"/>
      <c r="E377" s="32"/>
      <c r="F377" s="32"/>
      <c r="G377" s="32"/>
      <c r="H377" s="32"/>
      <c r="I377" s="32"/>
      <c r="J377" s="32"/>
      <c r="K377" s="41"/>
      <c r="AA377"/>
    </row>
    <row r="378" spans="1:27">
      <c r="A378" s="11"/>
      <c r="B378" s="76" t="s">
        <v>70</v>
      </c>
      <c r="C378" s="32"/>
      <c r="D378" s="32"/>
      <c r="E378" s="67">
        <f>+F378</f>
        <v>0</v>
      </c>
      <c r="F378" s="68"/>
      <c r="G378" s="67"/>
      <c r="H378" s="68"/>
      <c r="I378" s="67"/>
      <c r="J378" s="67">
        <f>F378+H378</f>
        <v>0</v>
      </c>
      <c r="K378" s="41"/>
      <c r="AA378"/>
    </row>
    <row r="379" spans="1:27">
      <c r="A379" s="11"/>
      <c r="B379" s="171" t="s">
        <v>178</v>
      </c>
      <c r="C379" s="32"/>
      <c r="D379" s="32"/>
      <c r="E379" s="67">
        <f>+F379</f>
        <v>0</v>
      </c>
      <c r="F379" s="68"/>
      <c r="G379" s="67"/>
      <c r="H379" s="68"/>
      <c r="I379" s="67"/>
      <c r="J379" s="67">
        <f>F379+H379</f>
        <v>0</v>
      </c>
      <c r="K379" s="41"/>
      <c r="AA379"/>
    </row>
    <row r="380" spans="1:27">
      <c r="A380" s="11"/>
      <c r="B380" s="76" t="s">
        <v>50</v>
      </c>
      <c r="C380" s="32"/>
      <c r="D380" s="32"/>
      <c r="E380" s="69">
        <f>IF(E378=0,0,ROUND((E375/E378),2))</f>
        <v>0</v>
      </c>
      <c r="F380" s="69">
        <f>IF(F378=0,0,ROUND((F375/F378),2))</f>
        <v>0</v>
      </c>
      <c r="G380" s="69"/>
      <c r="H380" s="69">
        <f>IF(H378=0,0,ROUND((H375/H378),2))</f>
        <v>0</v>
      </c>
      <c r="I380" s="69"/>
      <c r="J380" s="69">
        <f>IF(J378=0,0,ROUND((J375/J378),2))</f>
        <v>0</v>
      </c>
      <c r="K380" s="41"/>
      <c r="AA380"/>
    </row>
    <row r="381" spans="1:27">
      <c r="A381" s="11"/>
      <c r="B381" s="76" t="str">
        <f>CONCATENATE("Unit of Service Cost Requested from ",Control!$B$4)</f>
        <v>Unit of Service Cost Requested from LCRB</v>
      </c>
      <c r="C381" s="32"/>
      <c r="D381" s="32"/>
      <c r="E381" s="69">
        <f>IF(E379=0,,ROUND((E375/E379),2))</f>
        <v>0</v>
      </c>
      <c r="F381" s="69">
        <f>IF(F379=0,,ROUND((F375/F379),2))</f>
        <v>0</v>
      </c>
      <c r="G381" s="69"/>
      <c r="H381" s="69">
        <f>IF(H379=0,,ROUND((H375/H379),2))</f>
        <v>0</v>
      </c>
      <c r="I381" s="69"/>
      <c r="J381" s="69">
        <f>IF(J379=0,,ROUND((J375/J379),2))</f>
        <v>0</v>
      </c>
      <c r="K381" s="41"/>
      <c r="AA381"/>
    </row>
    <row r="382" spans="1:27" ht="4.5" customHeight="1">
      <c r="A382" s="11"/>
      <c r="B382" s="76"/>
      <c r="C382" s="32"/>
      <c r="D382" s="32"/>
      <c r="E382" s="116"/>
      <c r="F382" s="116"/>
      <c r="G382" s="32"/>
      <c r="H382" s="32"/>
      <c r="I382" s="32"/>
      <c r="J382" s="32"/>
      <c r="K382" s="41"/>
      <c r="AA382"/>
    </row>
    <row r="383" spans="1:27" ht="14.25" customHeight="1" thickBot="1">
      <c r="A383" s="11"/>
      <c r="B383" s="171" t="s">
        <v>161</v>
      </c>
      <c r="C383" s="32"/>
      <c r="D383" s="32"/>
      <c r="E383" s="32"/>
      <c r="F383" s="78"/>
      <c r="G383" s="71"/>
      <c r="H383" s="71"/>
      <c r="I383" s="71"/>
      <c r="J383" s="70"/>
      <c r="K383" s="41"/>
      <c r="AA383"/>
    </row>
    <row r="384" spans="1:27" ht="15.75" thickBot="1">
      <c r="A384" s="11"/>
      <c r="B384" s="449" t="s">
        <v>51</v>
      </c>
      <c r="C384" s="450"/>
      <c r="D384" s="450"/>
      <c r="E384" s="77"/>
      <c r="F384" s="78"/>
      <c r="G384" s="79"/>
      <c r="H384" s="80"/>
      <c r="I384" s="80"/>
      <c r="J384" s="199"/>
      <c r="K384" s="81"/>
      <c r="AA384"/>
    </row>
    <row r="385" spans="27:27">
      <c r="AA385"/>
    </row>
    <row r="386" spans="27:27">
      <c r="AA386"/>
    </row>
  </sheetData>
  <mergeCells count="60">
    <mergeCell ref="A6:D6"/>
    <mergeCell ref="C1:E1"/>
    <mergeCell ref="I1:K1"/>
    <mergeCell ref="C2:F2"/>
    <mergeCell ref="I2:K2"/>
    <mergeCell ref="C3:F3"/>
    <mergeCell ref="H90:I90"/>
    <mergeCell ref="B91:D91"/>
    <mergeCell ref="F7:K7"/>
    <mergeCell ref="Q8:T8"/>
    <mergeCell ref="X8:Z8"/>
    <mergeCell ref="B28:D28"/>
    <mergeCell ref="B57:C57"/>
    <mergeCell ref="F57:G57"/>
    <mergeCell ref="H57:I57"/>
    <mergeCell ref="B58:D58"/>
    <mergeCell ref="B87:D87"/>
    <mergeCell ref="B90:C90"/>
    <mergeCell ref="F90:G90"/>
    <mergeCell ref="B120:D120"/>
    <mergeCell ref="H123:I123"/>
    <mergeCell ref="B124:D124"/>
    <mergeCell ref="H222:I222"/>
    <mergeCell ref="B223:D223"/>
    <mergeCell ref="B156:C156"/>
    <mergeCell ref="F156:G156"/>
    <mergeCell ref="H156:I156"/>
    <mergeCell ref="B157:D157"/>
    <mergeCell ref="B186:D186"/>
    <mergeCell ref="B189:C189"/>
    <mergeCell ref="F189:G189"/>
    <mergeCell ref="H189:I189"/>
    <mergeCell ref="B153:D153"/>
    <mergeCell ref="B123:C123"/>
    <mergeCell ref="F123:G123"/>
    <mergeCell ref="B190:D190"/>
    <mergeCell ref="B219:D219"/>
    <mergeCell ref="B222:C222"/>
    <mergeCell ref="F222:G222"/>
    <mergeCell ref="B252:D252"/>
    <mergeCell ref="H255:I255"/>
    <mergeCell ref="B256:D256"/>
    <mergeCell ref="H354:I354"/>
    <mergeCell ref="B355:D355"/>
    <mergeCell ref="B288:C288"/>
    <mergeCell ref="F288:G288"/>
    <mergeCell ref="H288:I288"/>
    <mergeCell ref="B289:D289"/>
    <mergeCell ref="B318:D318"/>
    <mergeCell ref="B321:C321"/>
    <mergeCell ref="F321:G321"/>
    <mergeCell ref="H321:I321"/>
    <mergeCell ref="B285:D285"/>
    <mergeCell ref="B255:C255"/>
    <mergeCell ref="F255:G255"/>
    <mergeCell ref="B384:D384"/>
    <mergeCell ref="B322:D322"/>
    <mergeCell ref="B351:D351"/>
    <mergeCell ref="B354:C354"/>
    <mergeCell ref="F354:G354"/>
  </mergeCells>
  <conditionalFormatting sqref="F59:F61">
    <cfRule type="expression" dxfId="201" priority="101" stopIfTrue="1">
      <formula>LOCK3=1</formula>
    </cfRule>
  </conditionalFormatting>
  <conditionalFormatting sqref="F62">
    <cfRule type="expression" dxfId="200" priority="100" stopIfTrue="1">
      <formula>LOCK4=1</formula>
    </cfRule>
  </conditionalFormatting>
  <conditionalFormatting sqref="F63">
    <cfRule type="expression" dxfId="199" priority="99" stopIfTrue="1">
      <formula>LOCK5=1</formula>
    </cfRule>
  </conditionalFormatting>
  <conditionalFormatting sqref="F64">
    <cfRule type="expression" dxfId="198" priority="98" stopIfTrue="1">
      <formula>LOCK6=1</formula>
    </cfRule>
  </conditionalFormatting>
  <conditionalFormatting sqref="F65">
    <cfRule type="expression" dxfId="197" priority="97" stopIfTrue="1">
      <formula>LOCK7=1</formula>
    </cfRule>
  </conditionalFormatting>
  <conditionalFormatting sqref="F66">
    <cfRule type="expression" dxfId="196" priority="96" stopIfTrue="1">
      <formula>LOCK8=1</formula>
    </cfRule>
  </conditionalFormatting>
  <conditionalFormatting sqref="F67">
    <cfRule type="expression" dxfId="195" priority="95" stopIfTrue="1">
      <formula>LOCK9=1</formula>
    </cfRule>
  </conditionalFormatting>
  <conditionalFormatting sqref="F68">
    <cfRule type="expression" dxfId="194" priority="94" stopIfTrue="1">
      <formula>LOCK10=1</formula>
    </cfRule>
  </conditionalFormatting>
  <conditionalFormatting sqref="F69">
    <cfRule type="expression" dxfId="193" priority="93" stopIfTrue="1">
      <formula>LOCK11=1</formula>
    </cfRule>
  </conditionalFormatting>
  <conditionalFormatting sqref="F70">
    <cfRule type="expression" dxfId="192" priority="92" stopIfTrue="1">
      <formula>LOCK12=1</formula>
    </cfRule>
  </conditionalFormatting>
  <conditionalFormatting sqref="F71">
    <cfRule type="expression" dxfId="191" priority="91" stopIfTrue="1">
      <formula>LOCK13=1</formula>
    </cfRule>
  </conditionalFormatting>
  <conditionalFormatting sqref="F72">
    <cfRule type="expression" dxfId="190" priority="90" stopIfTrue="1">
      <formula>LOCK14=1</formula>
    </cfRule>
  </conditionalFormatting>
  <conditionalFormatting sqref="F73">
    <cfRule type="expression" dxfId="189" priority="89" stopIfTrue="1">
      <formula>LOCK15=1</formula>
    </cfRule>
  </conditionalFormatting>
  <conditionalFormatting sqref="F94">
    <cfRule type="expression" dxfId="188" priority="1" stopIfTrue="1">
      <formula>LOCK3=1</formula>
    </cfRule>
  </conditionalFormatting>
  <conditionalFormatting sqref="F95">
    <cfRule type="expression" dxfId="187" priority="13" stopIfTrue="1">
      <formula>LOCK4=1</formula>
    </cfRule>
  </conditionalFormatting>
  <conditionalFormatting sqref="F96">
    <cfRule type="expression" dxfId="186" priority="12" stopIfTrue="1">
      <formula>LOCK5=1</formula>
    </cfRule>
  </conditionalFormatting>
  <conditionalFormatting sqref="F97">
    <cfRule type="expression" dxfId="185" priority="11" stopIfTrue="1">
      <formula>LOCK6=1</formula>
    </cfRule>
  </conditionalFormatting>
  <conditionalFormatting sqref="F98">
    <cfRule type="expression" dxfId="184" priority="10" stopIfTrue="1">
      <formula>LOCK7=1</formula>
    </cfRule>
  </conditionalFormatting>
  <conditionalFormatting sqref="F99">
    <cfRule type="expression" dxfId="183" priority="9" stopIfTrue="1">
      <formula>LOCK8=1</formula>
    </cfRule>
  </conditionalFormatting>
  <conditionalFormatting sqref="F100">
    <cfRule type="expression" dxfId="182" priority="8" stopIfTrue="1">
      <formula>LOCK9=1</formula>
    </cfRule>
  </conditionalFormatting>
  <conditionalFormatting sqref="F101">
    <cfRule type="expression" dxfId="181" priority="7" stopIfTrue="1">
      <formula>LOCK10=1</formula>
    </cfRule>
  </conditionalFormatting>
  <conditionalFormatting sqref="F102">
    <cfRule type="expression" dxfId="180" priority="6" stopIfTrue="1">
      <formula>LOCK11=1</formula>
    </cfRule>
  </conditionalFormatting>
  <conditionalFormatting sqref="F103">
    <cfRule type="expression" dxfId="179" priority="5" stopIfTrue="1">
      <formula>LOCK12=1</formula>
    </cfRule>
  </conditionalFormatting>
  <conditionalFormatting sqref="F104">
    <cfRule type="expression" dxfId="178" priority="4" stopIfTrue="1">
      <formula>LOCK13=1</formula>
    </cfRule>
  </conditionalFormatting>
  <conditionalFormatting sqref="F105">
    <cfRule type="expression" dxfId="177" priority="88" stopIfTrue="1">
      <formula>LOCK14=1</formula>
    </cfRule>
  </conditionalFormatting>
  <conditionalFormatting sqref="F106">
    <cfRule type="expression" dxfId="176" priority="87" stopIfTrue="1">
      <formula>LOCK15=1</formula>
    </cfRule>
  </conditionalFormatting>
  <conditionalFormatting sqref="F127">
    <cfRule type="expression" dxfId="175" priority="86" stopIfTrue="1">
      <formula>LOCK3=1</formula>
    </cfRule>
  </conditionalFormatting>
  <conditionalFormatting sqref="F128">
    <cfRule type="expression" dxfId="174" priority="85" stopIfTrue="1">
      <formula>LOCK4=1</formula>
    </cfRule>
  </conditionalFormatting>
  <conditionalFormatting sqref="F129">
    <cfRule type="expression" dxfId="173" priority="84" stopIfTrue="1">
      <formula>LOCK5=1</formula>
    </cfRule>
  </conditionalFormatting>
  <conditionalFormatting sqref="F130">
    <cfRule type="expression" dxfId="172" priority="83" stopIfTrue="1">
      <formula>LOCK6=1</formula>
    </cfRule>
  </conditionalFormatting>
  <conditionalFormatting sqref="F131">
    <cfRule type="expression" dxfId="171" priority="82" stopIfTrue="1">
      <formula>LOCK7=1</formula>
    </cfRule>
  </conditionalFormatting>
  <conditionalFormatting sqref="F132">
    <cfRule type="expression" dxfId="170" priority="81" stopIfTrue="1">
      <formula>LOCK8=1</formula>
    </cfRule>
  </conditionalFormatting>
  <conditionalFormatting sqref="F133">
    <cfRule type="expression" dxfId="169" priority="80" stopIfTrue="1">
      <formula>LOCK9=1</formula>
    </cfRule>
  </conditionalFormatting>
  <conditionalFormatting sqref="F134">
    <cfRule type="expression" dxfId="168" priority="79" stopIfTrue="1">
      <formula>LOCK10=1</formula>
    </cfRule>
  </conditionalFormatting>
  <conditionalFormatting sqref="F135">
    <cfRule type="expression" dxfId="167" priority="78" stopIfTrue="1">
      <formula>LOCK11=1</formula>
    </cfRule>
  </conditionalFormatting>
  <conditionalFormatting sqref="F136">
    <cfRule type="expression" dxfId="166" priority="77" stopIfTrue="1">
      <formula>LOCK12=1</formula>
    </cfRule>
  </conditionalFormatting>
  <conditionalFormatting sqref="F137">
    <cfRule type="expression" dxfId="165" priority="76" stopIfTrue="1">
      <formula>LOCK13=1</formula>
    </cfRule>
  </conditionalFormatting>
  <conditionalFormatting sqref="F138">
    <cfRule type="expression" dxfId="164" priority="75" stopIfTrue="1">
      <formula>LOCK14=1</formula>
    </cfRule>
  </conditionalFormatting>
  <conditionalFormatting sqref="F139">
    <cfRule type="expression" dxfId="163" priority="74" stopIfTrue="1">
      <formula>LOCK15=1</formula>
    </cfRule>
  </conditionalFormatting>
  <conditionalFormatting sqref="F160:F170">
    <cfRule type="expression" dxfId="162" priority="3" stopIfTrue="1">
      <formula>LOCK1=1</formula>
    </cfRule>
  </conditionalFormatting>
  <conditionalFormatting sqref="F171">
    <cfRule type="expression" dxfId="161" priority="73" stopIfTrue="1">
      <formula>LOCK14=1</formula>
    </cfRule>
  </conditionalFormatting>
  <conditionalFormatting sqref="F172">
    <cfRule type="expression" dxfId="160" priority="72" stopIfTrue="1">
      <formula>LOCK15=1</formula>
    </cfRule>
  </conditionalFormatting>
  <conditionalFormatting sqref="F193:F202">
    <cfRule type="expression" dxfId="159" priority="2" stopIfTrue="1">
      <formula>LOCK1=1</formula>
    </cfRule>
  </conditionalFormatting>
  <conditionalFormatting sqref="F203">
    <cfRule type="expression" dxfId="158" priority="71" stopIfTrue="1">
      <formula>LOCK13=1</formula>
    </cfRule>
  </conditionalFormatting>
  <conditionalFormatting sqref="F204">
    <cfRule type="expression" dxfId="157" priority="70" stopIfTrue="1">
      <formula>LOCK14=1</formula>
    </cfRule>
  </conditionalFormatting>
  <conditionalFormatting sqref="F205">
    <cfRule type="expression" dxfId="156" priority="69" stopIfTrue="1">
      <formula>LOCK15=1</formula>
    </cfRule>
  </conditionalFormatting>
  <conditionalFormatting sqref="F226">
    <cfRule type="expression" dxfId="155" priority="68" stopIfTrue="1">
      <formula>LOCK3=1</formula>
    </cfRule>
  </conditionalFormatting>
  <conditionalFormatting sqref="F227">
    <cfRule type="expression" dxfId="154" priority="67" stopIfTrue="1">
      <formula>LOCK4=1</formula>
    </cfRule>
  </conditionalFormatting>
  <conditionalFormatting sqref="F228">
    <cfRule type="expression" dxfId="153" priority="66" stopIfTrue="1">
      <formula>LOCK5=1</formula>
    </cfRule>
  </conditionalFormatting>
  <conditionalFormatting sqref="F229">
    <cfRule type="expression" dxfId="152" priority="65" stopIfTrue="1">
      <formula>LOCK6=1</formula>
    </cfRule>
  </conditionalFormatting>
  <conditionalFormatting sqref="F230">
    <cfRule type="expression" dxfId="151" priority="64" stopIfTrue="1">
      <formula>LOCK7=1</formula>
    </cfRule>
  </conditionalFormatting>
  <conditionalFormatting sqref="F231">
    <cfRule type="expression" dxfId="150" priority="63" stopIfTrue="1">
      <formula>LOCK8=1</formula>
    </cfRule>
  </conditionalFormatting>
  <conditionalFormatting sqref="F232">
    <cfRule type="expression" dxfId="149" priority="62" stopIfTrue="1">
      <formula>LOCK9=1</formula>
    </cfRule>
  </conditionalFormatting>
  <conditionalFormatting sqref="F233">
    <cfRule type="expression" dxfId="148" priority="61" stopIfTrue="1">
      <formula>LOCK10=1</formula>
    </cfRule>
  </conditionalFormatting>
  <conditionalFormatting sqref="F234">
    <cfRule type="expression" dxfId="147" priority="60" stopIfTrue="1">
      <formula>LOCK11=1</formula>
    </cfRule>
  </conditionalFormatting>
  <conditionalFormatting sqref="F235">
    <cfRule type="expression" dxfId="146" priority="59" stopIfTrue="1">
      <formula>LOCK12=1</formula>
    </cfRule>
  </conditionalFormatting>
  <conditionalFormatting sqref="F236">
    <cfRule type="expression" dxfId="145" priority="58" stopIfTrue="1">
      <formula>LOCK13=1</formula>
    </cfRule>
  </conditionalFormatting>
  <conditionalFormatting sqref="F237">
    <cfRule type="expression" dxfId="144" priority="57" stopIfTrue="1">
      <formula>LOCK14=1</formula>
    </cfRule>
  </conditionalFormatting>
  <conditionalFormatting sqref="F238">
    <cfRule type="expression" dxfId="143" priority="56" stopIfTrue="1">
      <formula>LOCK15=1</formula>
    </cfRule>
  </conditionalFormatting>
  <conditionalFormatting sqref="F259">
    <cfRule type="expression" dxfId="142" priority="55" stopIfTrue="1">
      <formula>LOCK3=1</formula>
    </cfRule>
  </conditionalFormatting>
  <conditionalFormatting sqref="F260">
    <cfRule type="expression" dxfId="141" priority="54" stopIfTrue="1">
      <formula>LOCK4=1</formula>
    </cfRule>
  </conditionalFormatting>
  <conditionalFormatting sqref="F261">
    <cfRule type="expression" dxfId="140" priority="53" stopIfTrue="1">
      <formula>LOCK5=1</formula>
    </cfRule>
  </conditionalFormatting>
  <conditionalFormatting sqref="F262">
    <cfRule type="expression" dxfId="139" priority="52" stopIfTrue="1">
      <formula>LOCK6=1</formula>
    </cfRule>
  </conditionalFormatting>
  <conditionalFormatting sqref="F263">
    <cfRule type="expression" dxfId="138" priority="51" stopIfTrue="1">
      <formula>LOCK7=1</formula>
    </cfRule>
  </conditionalFormatting>
  <conditionalFormatting sqref="F264">
    <cfRule type="expression" dxfId="137" priority="50" stopIfTrue="1">
      <formula>LOCK8=1</formula>
    </cfRule>
  </conditionalFormatting>
  <conditionalFormatting sqref="F265">
    <cfRule type="expression" dxfId="136" priority="49" stopIfTrue="1">
      <formula>LOCK9=1</formula>
    </cfRule>
  </conditionalFormatting>
  <conditionalFormatting sqref="F266">
    <cfRule type="expression" dxfId="135" priority="48" stopIfTrue="1">
      <formula>LOCK10=1</formula>
    </cfRule>
  </conditionalFormatting>
  <conditionalFormatting sqref="F267">
    <cfRule type="expression" dxfId="134" priority="47" stopIfTrue="1">
      <formula>LOCK11=1</formula>
    </cfRule>
  </conditionalFormatting>
  <conditionalFormatting sqref="F268">
    <cfRule type="expression" dxfId="133" priority="46" stopIfTrue="1">
      <formula>LOCK12=1</formula>
    </cfRule>
  </conditionalFormatting>
  <conditionalFormatting sqref="F269">
    <cfRule type="expression" dxfId="132" priority="45" stopIfTrue="1">
      <formula>LOCK13=1</formula>
    </cfRule>
  </conditionalFormatting>
  <conditionalFormatting sqref="F270">
    <cfRule type="expression" dxfId="131" priority="44" stopIfTrue="1">
      <formula>LOCK14=1</formula>
    </cfRule>
  </conditionalFormatting>
  <conditionalFormatting sqref="F271">
    <cfRule type="expression" dxfId="130" priority="43" stopIfTrue="1">
      <formula>LOCK15=1</formula>
    </cfRule>
  </conditionalFormatting>
  <conditionalFormatting sqref="F292">
    <cfRule type="expression" dxfId="129" priority="42" stopIfTrue="1">
      <formula>LOCK3=1</formula>
    </cfRule>
  </conditionalFormatting>
  <conditionalFormatting sqref="F293">
    <cfRule type="expression" dxfId="128" priority="41" stopIfTrue="1">
      <formula>LOCK4=1</formula>
    </cfRule>
  </conditionalFormatting>
  <conditionalFormatting sqref="F294">
    <cfRule type="expression" dxfId="127" priority="40" stopIfTrue="1">
      <formula>LOCK5=1</formula>
    </cfRule>
  </conditionalFormatting>
  <conditionalFormatting sqref="F295">
    <cfRule type="expression" dxfId="126" priority="39" stopIfTrue="1">
      <formula>LOCK6=1</formula>
    </cfRule>
  </conditionalFormatting>
  <conditionalFormatting sqref="F296">
    <cfRule type="expression" dxfId="125" priority="38" stopIfTrue="1">
      <formula>LOCK7=1</formula>
    </cfRule>
  </conditionalFormatting>
  <conditionalFormatting sqref="F297">
    <cfRule type="expression" dxfId="124" priority="37" stopIfTrue="1">
      <formula>LOCK8=1</formula>
    </cfRule>
  </conditionalFormatting>
  <conditionalFormatting sqref="F298">
    <cfRule type="expression" dxfId="123" priority="36" stopIfTrue="1">
      <formula>LOCK9=1</formula>
    </cfRule>
  </conditionalFormatting>
  <conditionalFormatting sqref="F299">
    <cfRule type="expression" dxfId="122" priority="35" stopIfTrue="1">
      <formula>LOCK10=1</formula>
    </cfRule>
  </conditionalFormatting>
  <conditionalFormatting sqref="F300">
    <cfRule type="expression" dxfId="121" priority="34" stopIfTrue="1">
      <formula>LOCK11=1</formula>
    </cfRule>
  </conditionalFormatting>
  <conditionalFormatting sqref="F301">
    <cfRule type="expression" dxfId="120" priority="33" stopIfTrue="1">
      <formula>LOCK12=1</formula>
    </cfRule>
  </conditionalFormatting>
  <conditionalFormatting sqref="F302">
    <cfRule type="expression" dxfId="119" priority="32" stopIfTrue="1">
      <formula>LOCK13=1</formula>
    </cfRule>
  </conditionalFormatting>
  <conditionalFormatting sqref="F303">
    <cfRule type="expression" dxfId="118" priority="31" stopIfTrue="1">
      <formula>LOCK14=1</formula>
    </cfRule>
  </conditionalFormatting>
  <conditionalFormatting sqref="F304">
    <cfRule type="expression" dxfId="117" priority="30" stopIfTrue="1">
      <formula>LOCK15=1</formula>
    </cfRule>
  </conditionalFormatting>
  <conditionalFormatting sqref="F325">
    <cfRule type="expression" dxfId="116" priority="29" stopIfTrue="1">
      <formula>LOCK3=1</formula>
    </cfRule>
  </conditionalFormatting>
  <conditionalFormatting sqref="F326">
    <cfRule type="expression" dxfId="115" priority="28" stopIfTrue="1">
      <formula>LOCK4=1</formula>
    </cfRule>
  </conditionalFormatting>
  <conditionalFormatting sqref="F327">
    <cfRule type="expression" dxfId="114" priority="27" stopIfTrue="1">
      <formula>LOCK5=1</formula>
    </cfRule>
  </conditionalFormatting>
  <conditionalFormatting sqref="F328">
    <cfRule type="expression" dxfId="113" priority="26" stopIfTrue="1">
      <formula>LOCK6=1</formula>
    </cfRule>
  </conditionalFormatting>
  <conditionalFormatting sqref="F329">
    <cfRule type="expression" dxfId="112" priority="25" stopIfTrue="1">
      <formula>LOCK7=1</formula>
    </cfRule>
  </conditionalFormatting>
  <conditionalFormatting sqref="F330">
    <cfRule type="expression" dxfId="111" priority="24" stopIfTrue="1">
      <formula>LOCK8=1</formula>
    </cfRule>
  </conditionalFormatting>
  <conditionalFormatting sqref="F331">
    <cfRule type="expression" dxfId="110" priority="23" stopIfTrue="1">
      <formula>LOCK9=1</formula>
    </cfRule>
  </conditionalFormatting>
  <conditionalFormatting sqref="F332">
    <cfRule type="expression" dxfId="109" priority="22" stopIfTrue="1">
      <formula>LOCK10=1</formula>
    </cfRule>
  </conditionalFormatting>
  <conditionalFormatting sqref="F333">
    <cfRule type="expression" dxfId="108" priority="21" stopIfTrue="1">
      <formula>LOCK11=1</formula>
    </cfRule>
  </conditionalFormatting>
  <conditionalFormatting sqref="F334">
    <cfRule type="expression" dxfId="107" priority="20" stopIfTrue="1">
      <formula>LOCK12=1</formula>
    </cfRule>
  </conditionalFormatting>
  <conditionalFormatting sqref="F335">
    <cfRule type="expression" dxfId="106" priority="19" stopIfTrue="1">
      <formula>LOCK13=1</formula>
    </cfRule>
  </conditionalFormatting>
  <conditionalFormatting sqref="F336">
    <cfRule type="expression" dxfId="105" priority="18" stopIfTrue="1">
      <formula>LOCK14=1</formula>
    </cfRule>
  </conditionalFormatting>
  <conditionalFormatting sqref="F337">
    <cfRule type="expression" dxfId="104" priority="17" stopIfTrue="1">
      <formula>LOCK15=1</formula>
    </cfRule>
  </conditionalFormatting>
  <conditionalFormatting sqref="F358:F368">
    <cfRule type="expression" dxfId="103" priority="16" stopIfTrue="1">
      <formula>LOCK1=1</formula>
    </cfRule>
  </conditionalFormatting>
  <conditionalFormatting sqref="F369">
    <cfRule type="expression" dxfId="102" priority="15" stopIfTrue="1">
      <formula>LOCK14=1</formula>
    </cfRule>
  </conditionalFormatting>
  <conditionalFormatting sqref="F370">
    <cfRule type="expression" dxfId="101" priority="14" stopIfTrue="1">
      <formula>LOCK15=1</formula>
    </cfRule>
  </conditionalFormatting>
  <dataValidations count="20">
    <dataValidation type="list" showInputMessage="1" showErrorMessage="1" sqref="C2:F2" xr:uid="{00000000-0002-0000-0900-000000000000}">
      <formula1>Service_Area</formula1>
    </dataValidation>
    <dataValidation type="list" showInputMessage="1" showErrorMessage="1" promptTitle="Unit of Service " prompt="Select Unit of Service from  List" sqref="D57 D90 D123 D156 D189 D222 D255 D288 D321 D354" xr:uid="{00000000-0002-0000-0900-000001000000}">
      <formula1>ServiceUnit</formula1>
    </dataValidation>
    <dataValidation type="textLength" operator="lessThan" allowBlank="1" showInputMessage="1" showErrorMessage="1" sqref="F57:G57 F90:G90 F123:G123 F156:G156 F189:G189 F222:G222 F255:G255 F288:G288 F321:G321 F354:G354" xr:uid="{00000000-0002-0000-0900-000002000000}">
      <formula1>15</formula1>
    </dataValidation>
    <dataValidation type="list" allowBlank="1" showInputMessage="1" showErrorMessage="1" sqref="M8" xr:uid="{00000000-0002-0000-0900-000003000000}">
      <formula1>ProjectKey</formula1>
    </dataValidation>
    <dataValidation type="list" allowBlank="1" showInputMessage="1" showErrorMessage="1" errorTitle="mo error" error="Must be between 1 and 12" promptTitle="Enter Month" prompt="Enter months of service" sqref="F6" xr:uid="{00000000-0002-0000-0900-000004000000}">
      <formula1>Month</formula1>
    </dataValidation>
    <dataValidation type="list" allowBlank="1" showInputMessage="1" showErrorMessage="1" promptTitle="UM" prompt="Select the Unit of Measure for this Unit of Service" sqref="J57 J90 J123 J321 J156 J189 J222 J255 J288 J354" xr:uid="{00000000-0002-0000-0900-000005000000}">
      <formula1>UM</formula1>
    </dataValidation>
    <dataValidation type="custom" allowBlank="1" showInputMessage="1" showErrorMessage="1" sqref="F358:F368" xr:uid="{00000000-0002-0000-0900-000006000000}">
      <formula1>LOCK1&lt;&gt;1</formula1>
    </dataValidation>
    <dataValidation type="custom" allowBlank="1" showInputMessage="1" showErrorMessage="1" sqref="F325 F127 F160 F193 F226 F259 F292 F94 F59:F61" xr:uid="{00000000-0002-0000-0900-000007000000}">
      <formula1>LOCK3&lt;&gt;1</formula1>
    </dataValidation>
    <dataValidation type="custom" allowBlank="1" showInputMessage="1" showErrorMessage="1" sqref="F62 F95 F128 F161 F194 F227 F260 F293 F326" xr:uid="{00000000-0002-0000-0900-000008000000}">
      <formula1>LOCK4&lt;&gt;1</formula1>
    </dataValidation>
    <dataValidation type="custom" allowBlank="1" showInputMessage="1" showErrorMessage="1" sqref="F63 F96 F129 F162 F195 F228 F261 F294 F327" xr:uid="{00000000-0002-0000-0900-000009000000}">
      <formula1>LOCK5&lt;&gt;1</formula1>
    </dataValidation>
    <dataValidation type="custom" allowBlank="1" showInputMessage="1" showErrorMessage="1" sqref="F64 F97 F130 F163 F196 F229 F262 F295 F328" xr:uid="{00000000-0002-0000-0900-00000A000000}">
      <formula1>LOCK6&lt;&gt;1</formula1>
    </dataValidation>
    <dataValidation type="custom" allowBlank="1" showInputMessage="1" showErrorMessage="1" sqref="F65 F98 F131 F164 F197 F230 F263 F296 F329" xr:uid="{00000000-0002-0000-0900-00000B000000}">
      <formula1>LOCK7&lt;&gt;1</formula1>
    </dataValidation>
    <dataValidation type="custom" allowBlank="1" showInputMessage="1" showErrorMessage="1" sqref="F66 F99 F132 F165 F198 F231 F264 F297 F330" xr:uid="{00000000-0002-0000-0900-00000C000000}">
      <formula1>LOCK8&lt;&gt;1</formula1>
    </dataValidation>
    <dataValidation type="custom" allowBlank="1" showInputMessage="1" showErrorMessage="1" sqref="F67 F100 F133 F166 F199 F232 F265 F298 F331" xr:uid="{00000000-0002-0000-0900-00000D000000}">
      <formula1>LOCK9&lt;&gt;1</formula1>
    </dataValidation>
    <dataValidation type="custom" allowBlank="1" showInputMessage="1" showErrorMessage="1" sqref="F68 F101 F134 F167 F200 F233 F266 F299 F332" xr:uid="{00000000-0002-0000-0900-00000E000000}">
      <formula1>LOCK10&lt;&gt;1</formula1>
    </dataValidation>
    <dataValidation type="custom" allowBlank="1" showInputMessage="1" showErrorMessage="1" sqref="F69 F102 F135 F168 F201 F234 F267 F300 F333" xr:uid="{00000000-0002-0000-0900-00000F000000}">
      <formula1>LOCK11&lt;&gt;1</formula1>
    </dataValidation>
    <dataValidation type="custom" allowBlank="1" showInputMessage="1" showErrorMessage="1" sqref="F70 F103 F136 F169 F202 F235 F268 F301 F334" xr:uid="{00000000-0002-0000-0900-000010000000}">
      <formula1>LOCK12&lt;&gt;1</formula1>
    </dataValidation>
    <dataValidation type="custom" allowBlank="1" showInputMessage="1" showErrorMessage="1" sqref="F71 F104 F137 F170 F203 F236 F269 F302 F335" xr:uid="{00000000-0002-0000-0900-000011000000}">
      <formula1>LOCK13&lt;&gt;1</formula1>
    </dataValidation>
    <dataValidation type="custom" allowBlank="1" showInputMessage="1" showErrorMessage="1" sqref="F72 F105 F138 F171 F204 F237 F270 F303 F336 F369" xr:uid="{00000000-0002-0000-0900-000012000000}">
      <formula1>LOCK14&lt;&gt;1</formula1>
    </dataValidation>
    <dataValidation type="custom" allowBlank="1" showInputMessage="1" showErrorMessage="1" sqref="F73 F106 F139 F172 F205 F238 F271 F304 F337 F370" xr:uid="{00000000-0002-0000-0900-000013000000}">
      <formula1>LOCK15&lt;&gt;1</formula1>
    </dataValidation>
  </dataValidations>
  <pageMargins left="0.45" right="0.2" top="0.25" bottom="0.25" header="0" footer="0"/>
  <pageSetup scale="67" fitToHeight="0" orientation="portrait" r:id="rId1"/>
  <rowBreaks count="5" manualBreakCount="5">
    <brk id="54" max="16383" man="1"/>
    <brk id="120" max="16383" man="1"/>
    <brk id="186" max="16383" man="1"/>
    <brk id="252" max="16383" man="1"/>
    <brk id="318"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386"/>
  <sheetViews>
    <sheetView zoomScaleNormal="100" workbookViewId="0">
      <selection activeCell="F7" sqref="F7:K7"/>
    </sheetView>
  </sheetViews>
  <sheetFormatPr defaultRowHeight="15"/>
  <cols>
    <col min="1" max="1" width="3.140625" customWidth="1"/>
    <col min="2" max="2" width="10" customWidth="1"/>
    <col min="3" max="3" width="10.28515625" customWidth="1"/>
    <col min="4" max="4" width="32.28515625" customWidth="1"/>
    <col min="5" max="5" width="14" customWidth="1"/>
    <col min="6" max="6" width="13.7109375" customWidth="1"/>
    <col min="7" max="7" width="17.5703125" customWidth="1"/>
    <col min="8" max="8" width="13.7109375" customWidth="1"/>
    <col min="9" max="9" width="6.28515625" customWidth="1"/>
    <col min="10" max="10" width="13.7109375" customWidth="1"/>
    <col min="11" max="11" width="7.5703125" customWidth="1"/>
    <col min="13" max="13" width="8.85546875" customWidth="1"/>
    <col min="14" max="14" width="4.42578125" customWidth="1"/>
    <col min="15" max="15" width="24.7109375" customWidth="1"/>
    <col min="16" max="16" width="12.85546875" customWidth="1"/>
    <col min="17" max="17" width="8" customWidth="1"/>
    <col min="18" max="18" width="7.42578125" customWidth="1"/>
    <col min="19" max="19" width="10.140625" customWidth="1"/>
    <col min="20" max="20" width="6.7109375" customWidth="1"/>
    <col min="21" max="21" width="11.140625" customWidth="1"/>
    <col min="22" max="22" width="8.7109375" customWidth="1"/>
    <col min="23" max="23" width="9" customWidth="1"/>
    <col min="24" max="24" width="7.42578125" customWidth="1"/>
    <col min="25" max="25" width="10.140625" customWidth="1"/>
    <col min="26" max="26" width="7.5703125" customWidth="1"/>
    <col min="27" max="27" width="11.140625" style="192" customWidth="1"/>
  </cols>
  <sheetData>
    <row r="1" spans="1:27">
      <c r="A1" s="10" t="s">
        <v>1</v>
      </c>
      <c r="B1" s="11"/>
      <c r="C1" s="463"/>
      <c r="D1" s="464"/>
      <c r="E1" s="464"/>
      <c r="F1" s="122"/>
      <c r="G1" s="12"/>
      <c r="H1" s="10" t="s">
        <v>40</v>
      </c>
      <c r="I1" s="465"/>
      <c r="J1" s="466"/>
      <c r="K1" s="466"/>
      <c r="L1" s="7"/>
      <c r="M1" s="7"/>
      <c r="N1" s="7"/>
      <c r="O1" s="7"/>
      <c r="P1" s="7"/>
    </row>
    <row r="2" spans="1:27">
      <c r="A2" s="11" t="s">
        <v>60</v>
      </c>
      <c r="B2" s="26"/>
      <c r="C2" s="427"/>
      <c r="D2" s="427"/>
      <c r="E2" s="427"/>
      <c r="F2" s="427"/>
      <c r="G2" s="12"/>
      <c r="H2" s="10" t="s">
        <v>42</v>
      </c>
      <c r="I2" s="467"/>
      <c r="J2" s="468"/>
      <c r="K2" s="468"/>
      <c r="L2" s="7"/>
      <c r="M2" s="7"/>
      <c r="N2" s="7"/>
      <c r="O2" s="7"/>
      <c r="P2" s="7"/>
    </row>
    <row r="3" spans="1:27" ht="14.25" customHeight="1">
      <c r="A3" s="10" t="s">
        <v>100</v>
      </c>
      <c r="B3" s="10"/>
      <c r="C3" s="469"/>
      <c r="D3" s="469"/>
      <c r="E3" s="469"/>
      <c r="F3" s="469"/>
      <c r="G3" s="10"/>
      <c r="H3" s="10"/>
      <c r="I3" s="10"/>
      <c r="J3" s="10"/>
      <c r="K3" s="10"/>
      <c r="L3" s="7"/>
      <c r="M3" s="7"/>
      <c r="N3" s="7"/>
      <c r="O3" s="121"/>
      <c r="P3" s="121"/>
    </row>
    <row r="4" spans="1:27" ht="5.25" customHeight="1">
      <c r="A4" s="10"/>
      <c r="B4" s="10"/>
      <c r="C4" s="13"/>
      <c r="D4" s="13"/>
      <c r="E4" s="13"/>
      <c r="F4" s="10"/>
      <c r="G4" s="10"/>
      <c r="H4" s="10"/>
      <c r="I4" s="10"/>
      <c r="J4" s="10"/>
      <c r="K4" s="10"/>
      <c r="L4" s="7"/>
      <c r="M4" s="7"/>
      <c r="N4" s="7"/>
      <c r="O4" s="7"/>
      <c r="P4" s="7"/>
    </row>
    <row r="5" spans="1:27" ht="5.25" customHeight="1">
      <c r="A5" s="10"/>
      <c r="B5" s="10"/>
      <c r="C5" s="13"/>
      <c r="D5" s="13"/>
      <c r="E5" s="13"/>
      <c r="F5" s="10"/>
      <c r="G5" s="10"/>
      <c r="H5" s="10"/>
      <c r="I5" s="10"/>
      <c r="J5" s="10"/>
      <c r="K5" s="10"/>
      <c r="L5" s="7"/>
      <c r="M5" s="7"/>
      <c r="N5" s="7"/>
      <c r="O5" s="7"/>
      <c r="P5" s="7"/>
    </row>
    <row r="6" spans="1:27" ht="15.75" thickBot="1">
      <c r="A6" s="462" t="s">
        <v>65</v>
      </c>
      <c r="B6" s="462"/>
      <c r="C6" s="462"/>
      <c r="D6" s="462"/>
      <c r="E6" s="27"/>
      <c r="F6" s="28">
        <v>12</v>
      </c>
      <c r="G6" s="29"/>
      <c r="H6" s="247" t="s">
        <v>413</v>
      </c>
      <c r="I6" s="247"/>
      <c r="J6" s="247" t="s">
        <v>149</v>
      </c>
      <c r="K6" s="248"/>
      <c r="L6" s="7"/>
      <c r="M6" s="7"/>
      <c r="N6" s="7"/>
      <c r="O6" s="7"/>
      <c r="P6" s="7"/>
    </row>
    <row r="7" spans="1:27" ht="15.75" thickBot="1">
      <c r="A7" s="10"/>
      <c r="B7" s="82"/>
      <c r="C7" s="83"/>
      <c r="D7" s="83"/>
      <c r="E7" s="83"/>
      <c r="F7" s="457" t="s">
        <v>683</v>
      </c>
      <c r="G7" s="457"/>
      <c r="H7" s="457"/>
      <c r="I7" s="457"/>
      <c r="J7" s="457"/>
      <c r="K7" s="458"/>
      <c r="L7" s="7"/>
      <c r="M7" s="7"/>
      <c r="N7" s="7"/>
      <c r="O7" s="7"/>
      <c r="P7" s="7"/>
    </row>
    <row r="8" spans="1:27" s="123" customFormat="1" ht="18.75" customHeight="1" thickBot="1">
      <c r="A8" s="30"/>
      <c r="B8" s="84"/>
      <c r="C8" s="85"/>
      <c r="D8" s="86"/>
      <c r="E8" s="87" t="str">
        <f>CONCATENATE(Control!$B$4, " Recom")</f>
        <v>LCRB Recom</v>
      </c>
      <c r="F8" s="87" t="str">
        <f>CONCATENATE(Control!$B$4, " Request")</f>
        <v>LCRB Request</v>
      </c>
      <c r="G8" s="88"/>
      <c r="H8" s="88" t="s">
        <v>55</v>
      </c>
      <c r="I8" s="88"/>
      <c r="J8" s="88" t="s">
        <v>52</v>
      </c>
      <c r="K8" s="89" t="s">
        <v>47</v>
      </c>
      <c r="L8" s="8"/>
      <c r="M8" s="126" t="s">
        <v>147</v>
      </c>
      <c r="N8" s="8"/>
      <c r="O8" s="8"/>
      <c r="P8" s="8"/>
      <c r="Q8" s="459" t="str">
        <f>CONCATENATE(Control!$B$4, " Recommend")</f>
        <v>LCRB Recommend</v>
      </c>
      <c r="R8" s="460"/>
      <c r="S8" s="460"/>
      <c r="T8" s="460"/>
      <c r="U8" s="160"/>
      <c r="V8" s="125"/>
      <c r="W8" s="162"/>
      <c r="X8" s="459" t="s">
        <v>117</v>
      </c>
      <c r="Y8" s="460"/>
      <c r="Z8" s="460"/>
      <c r="AA8" s="193"/>
    </row>
    <row r="9" spans="1:27" ht="39.75" thickBot="1">
      <c r="A9" s="10"/>
      <c r="B9" s="74" t="s">
        <v>62</v>
      </c>
      <c r="C9" s="33"/>
      <c r="D9" s="35"/>
      <c r="E9" s="33"/>
      <c r="F9" s="73"/>
      <c r="G9" s="33"/>
      <c r="H9" s="33"/>
      <c r="I9" s="33"/>
      <c r="J9" s="33"/>
      <c r="K9" s="35"/>
      <c r="L9" s="7"/>
      <c r="M9" s="126" t="s">
        <v>259</v>
      </c>
      <c r="N9" s="175" t="s">
        <v>167</v>
      </c>
      <c r="O9" s="105" t="s">
        <v>101</v>
      </c>
      <c r="P9" s="105" t="s">
        <v>162</v>
      </c>
      <c r="Q9" s="106" t="s">
        <v>163</v>
      </c>
      <c r="R9" s="174" t="s">
        <v>165</v>
      </c>
      <c r="S9" s="107" t="s">
        <v>102</v>
      </c>
      <c r="T9" s="174" t="s">
        <v>164</v>
      </c>
      <c r="U9" s="108" t="s">
        <v>52</v>
      </c>
      <c r="V9" s="144" t="s">
        <v>144</v>
      </c>
      <c r="W9" s="163" t="s">
        <v>154</v>
      </c>
      <c r="X9" s="189" t="s">
        <v>165</v>
      </c>
      <c r="Y9" s="107" t="s">
        <v>102</v>
      </c>
      <c r="Z9" s="174" t="s">
        <v>164</v>
      </c>
      <c r="AA9" s="194" t="s">
        <v>52</v>
      </c>
    </row>
    <row r="10" spans="1:27">
      <c r="A10" s="10"/>
      <c r="B10" s="73"/>
      <c r="C10" s="32" t="str">
        <f>+Control!A146</f>
        <v>LCRB Funds</v>
      </c>
      <c r="D10" s="35"/>
      <c r="E10" s="36">
        <v>0</v>
      </c>
      <c r="F10" s="37">
        <v>0</v>
      </c>
      <c r="G10" s="38"/>
      <c r="H10" s="38"/>
      <c r="I10" s="38"/>
      <c r="J10" s="39">
        <f t="shared" ref="J10:J23" si="0">F10+H10</f>
        <v>0</v>
      </c>
      <c r="K10" s="40" t="str">
        <f t="shared" ref="K10:K24" si="1">IF(J$24=0,"-",J10/J$24)</f>
        <v>-</v>
      </c>
      <c r="L10" s="7"/>
      <c r="M10" s="128"/>
      <c r="N10" s="73" t="s">
        <v>168</v>
      </c>
      <c r="O10" s="117"/>
      <c r="P10" s="117"/>
      <c r="Q10" s="114"/>
      <c r="R10" s="109"/>
      <c r="S10" s="196">
        <v>0</v>
      </c>
      <c r="T10" s="109"/>
      <c r="U10" s="190">
        <f>ROUND(+S10*T10,0)</f>
        <v>0</v>
      </c>
      <c r="V10" s="198">
        <v>0</v>
      </c>
      <c r="W10" s="197">
        <v>0</v>
      </c>
      <c r="X10" s="145"/>
      <c r="Y10" s="196">
        <v>0</v>
      </c>
      <c r="Z10" s="109"/>
      <c r="AA10" s="190">
        <f>ROUND(+Y10*Z10,0)</f>
        <v>0</v>
      </c>
    </row>
    <row r="11" spans="1:27">
      <c r="A11" s="10"/>
      <c r="B11" s="73"/>
      <c r="C11" s="32" t="str">
        <f>+Control!A147</f>
        <v>Federal Funds</v>
      </c>
      <c r="D11" s="41"/>
      <c r="E11" s="32"/>
      <c r="F11" s="42"/>
      <c r="G11" s="38"/>
      <c r="H11" s="43">
        <v>0</v>
      </c>
      <c r="I11" s="38"/>
      <c r="J11" s="38">
        <f t="shared" si="0"/>
        <v>0</v>
      </c>
      <c r="K11" s="40" t="str">
        <f t="shared" si="1"/>
        <v>-</v>
      </c>
      <c r="L11" s="7"/>
      <c r="M11" s="127"/>
      <c r="N11" s="73" t="s">
        <v>169</v>
      </c>
      <c r="O11" s="117" t="str">
        <f>IF(D90=0," ",D90)</f>
        <v xml:space="preserve"> </v>
      </c>
      <c r="P11" s="117" t="str">
        <f>IF(F90=0," ",F90)</f>
        <v xml:space="preserve"> </v>
      </c>
      <c r="Q11" s="114">
        <f>J90</f>
        <v>0</v>
      </c>
      <c r="R11" s="109">
        <f>E114</f>
        <v>0</v>
      </c>
      <c r="S11" s="196">
        <f>ROUND(E117,2)</f>
        <v>0</v>
      </c>
      <c r="T11" s="109">
        <f>E115</f>
        <v>0</v>
      </c>
      <c r="U11" s="190">
        <f>ROUND(+S11*T11,0)</f>
        <v>0</v>
      </c>
      <c r="V11" s="198">
        <f>+F120</f>
        <v>0</v>
      </c>
      <c r="W11" s="197">
        <f>F119</f>
        <v>0</v>
      </c>
      <c r="X11" s="145">
        <f>F114</f>
        <v>0</v>
      </c>
      <c r="Y11" s="196">
        <f>ROUND(F117,2)</f>
        <v>0</v>
      </c>
      <c r="Z11" s="109">
        <f>F115</f>
        <v>0</v>
      </c>
      <c r="AA11" s="190">
        <f t="shared" ref="AA11:AA19" si="2">ROUND(+Y11*Z11,0)</f>
        <v>0</v>
      </c>
    </row>
    <row r="12" spans="1:27">
      <c r="A12" s="10"/>
      <c r="B12" s="73"/>
      <c r="C12" s="32" t="str">
        <f>+Control!A148</f>
        <v>State Funds</v>
      </c>
      <c r="D12" s="41"/>
      <c r="E12" s="32"/>
      <c r="F12" s="42"/>
      <c r="G12" s="38"/>
      <c r="H12" s="44">
        <v>0</v>
      </c>
      <c r="I12" s="38"/>
      <c r="J12" s="38">
        <f t="shared" si="0"/>
        <v>0</v>
      </c>
      <c r="K12" s="40" t="str">
        <f t="shared" si="1"/>
        <v>-</v>
      </c>
      <c r="L12" s="7"/>
      <c r="M12" s="127"/>
      <c r="N12" s="73" t="s">
        <v>170</v>
      </c>
      <c r="O12" s="117" t="str">
        <f>IF(D123=0," ",D123)</f>
        <v xml:space="preserve"> </v>
      </c>
      <c r="P12" s="117" t="str">
        <f>IF(F123=0," ",F123)</f>
        <v xml:space="preserve"> </v>
      </c>
      <c r="Q12" s="114">
        <f>J123</f>
        <v>0</v>
      </c>
      <c r="R12" s="109">
        <f>E147</f>
        <v>0</v>
      </c>
      <c r="S12" s="196">
        <f>ROUND(E150,2)</f>
        <v>0</v>
      </c>
      <c r="T12" s="109">
        <f>E148</f>
        <v>0</v>
      </c>
      <c r="U12" s="190">
        <f>ROUND(+S12*T12,0)</f>
        <v>0</v>
      </c>
      <c r="V12" s="198">
        <f>+F153</f>
        <v>0</v>
      </c>
      <c r="W12" s="197">
        <f>F152</f>
        <v>0</v>
      </c>
      <c r="X12" s="145">
        <f>F147</f>
        <v>0</v>
      </c>
      <c r="Y12" s="196">
        <f>ROUND(F150,2)</f>
        <v>0</v>
      </c>
      <c r="Z12" s="109">
        <f>F148</f>
        <v>0</v>
      </c>
      <c r="AA12" s="190">
        <f t="shared" si="2"/>
        <v>0</v>
      </c>
    </row>
    <row r="13" spans="1:27">
      <c r="A13" s="10"/>
      <c r="B13" s="73"/>
      <c r="C13" s="32" t="str">
        <f>+Control!A149</f>
        <v>Other County Funds</v>
      </c>
      <c r="D13" s="35"/>
      <c r="E13" s="33"/>
      <c r="F13" s="42"/>
      <c r="G13" s="38"/>
      <c r="H13" s="44">
        <v>0</v>
      </c>
      <c r="I13" s="38"/>
      <c r="J13" s="38">
        <f t="shared" si="0"/>
        <v>0</v>
      </c>
      <c r="K13" s="40" t="str">
        <f t="shared" si="1"/>
        <v>-</v>
      </c>
      <c r="L13" s="7"/>
      <c r="M13" s="127"/>
      <c r="N13" s="73" t="s">
        <v>171</v>
      </c>
      <c r="O13" s="117" t="str">
        <f>IF(D156=0," ",D156)</f>
        <v xml:space="preserve"> </v>
      </c>
      <c r="P13" s="117" t="str">
        <f>IF(F156=0," ",F156)</f>
        <v xml:space="preserve"> </v>
      </c>
      <c r="Q13" s="114">
        <f>J156</f>
        <v>0</v>
      </c>
      <c r="R13" s="109">
        <f>E180</f>
        <v>0</v>
      </c>
      <c r="S13" s="196">
        <f>ROUND(+E183,2)</f>
        <v>0</v>
      </c>
      <c r="T13" s="109">
        <f>E181</f>
        <v>0</v>
      </c>
      <c r="U13" s="190">
        <f t="shared" ref="U13:U19" si="3">ROUND(+S13*T13,0)</f>
        <v>0</v>
      </c>
      <c r="V13" s="198">
        <f>+F186</f>
        <v>0</v>
      </c>
      <c r="W13" s="197">
        <f>F185</f>
        <v>0</v>
      </c>
      <c r="X13" s="145">
        <f>F180</f>
        <v>0</v>
      </c>
      <c r="Y13" s="196">
        <f>ROUND(+F183,2)</f>
        <v>0</v>
      </c>
      <c r="Z13" s="109">
        <f>F181</f>
        <v>0</v>
      </c>
      <c r="AA13" s="190">
        <f t="shared" si="2"/>
        <v>0</v>
      </c>
    </row>
    <row r="14" spans="1:27">
      <c r="A14" s="10"/>
      <c r="B14" s="73"/>
      <c r="C14" s="32" t="str">
        <f>+Control!A150</f>
        <v>Program Service Fees</v>
      </c>
      <c r="D14" s="35"/>
      <c r="E14" s="33"/>
      <c r="F14" s="42"/>
      <c r="G14" s="38"/>
      <c r="H14" s="44">
        <v>0</v>
      </c>
      <c r="I14" s="38"/>
      <c r="J14" s="38">
        <f t="shared" si="0"/>
        <v>0</v>
      </c>
      <c r="K14" s="40" t="str">
        <f t="shared" si="1"/>
        <v>-</v>
      </c>
      <c r="L14" s="7"/>
      <c r="M14" s="127"/>
      <c r="N14" s="73" t="s">
        <v>172</v>
      </c>
      <c r="O14" s="117" t="str">
        <f>IF(D189=0," ",D189)</f>
        <v xml:space="preserve"> </v>
      </c>
      <c r="P14" s="117" t="str">
        <f>IF(F189=0," ",F189)</f>
        <v xml:space="preserve"> </v>
      </c>
      <c r="Q14" s="114">
        <f>+J189</f>
        <v>0</v>
      </c>
      <c r="R14" s="109">
        <f>+E213</f>
        <v>0</v>
      </c>
      <c r="S14" s="196">
        <f>ROUND(+E216,2)</f>
        <v>0</v>
      </c>
      <c r="T14" s="109">
        <f>+E214</f>
        <v>0</v>
      </c>
      <c r="U14" s="190">
        <f t="shared" si="3"/>
        <v>0</v>
      </c>
      <c r="V14" s="198">
        <f>+F219</f>
        <v>0</v>
      </c>
      <c r="W14" s="197">
        <f>F218</f>
        <v>0</v>
      </c>
      <c r="X14" s="145">
        <f>+F213</f>
        <v>0</v>
      </c>
      <c r="Y14" s="196">
        <f>ROUND(+F216,2)</f>
        <v>0</v>
      </c>
      <c r="Z14" s="109">
        <f>+F214</f>
        <v>0</v>
      </c>
      <c r="AA14" s="190">
        <f t="shared" si="2"/>
        <v>0</v>
      </c>
    </row>
    <row r="15" spans="1:27">
      <c r="A15" s="10"/>
      <c r="B15" s="73"/>
      <c r="C15" s="32" t="str">
        <f>+Control!A151</f>
        <v>United Way</v>
      </c>
      <c r="D15" s="35"/>
      <c r="E15" s="33"/>
      <c r="F15" s="42"/>
      <c r="G15" s="38"/>
      <c r="H15" s="44">
        <v>0</v>
      </c>
      <c r="I15" s="38"/>
      <c r="J15" s="38">
        <f t="shared" si="0"/>
        <v>0</v>
      </c>
      <c r="K15" s="40" t="str">
        <f t="shared" si="1"/>
        <v>-</v>
      </c>
      <c r="L15" s="7"/>
      <c r="M15" s="127"/>
      <c r="N15" s="73" t="s">
        <v>173</v>
      </c>
      <c r="O15" s="117" t="str">
        <f>IF(D222=0," ",D222)</f>
        <v xml:space="preserve"> </v>
      </c>
      <c r="P15" s="117" t="str">
        <f>IF(F222=0," ",F222)</f>
        <v xml:space="preserve"> </v>
      </c>
      <c r="Q15" s="114">
        <f>+J222</f>
        <v>0</v>
      </c>
      <c r="R15" s="109">
        <f>+E246</f>
        <v>0</v>
      </c>
      <c r="S15" s="196">
        <f>ROUND(+E249,2)</f>
        <v>0</v>
      </c>
      <c r="T15" s="109">
        <f>+E247</f>
        <v>0</v>
      </c>
      <c r="U15" s="190">
        <f t="shared" si="3"/>
        <v>0</v>
      </c>
      <c r="V15" s="198">
        <f>+F252</f>
        <v>0</v>
      </c>
      <c r="W15" s="197">
        <f>F251</f>
        <v>0</v>
      </c>
      <c r="X15" s="145">
        <f>+F246</f>
        <v>0</v>
      </c>
      <c r="Y15" s="196">
        <f>ROUND(+F249,2)</f>
        <v>0</v>
      </c>
      <c r="Z15" s="109">
        <f>+F247</f>
        <v>0</v>
      </c>
      <c r="AA15" s="190">
        <f t="shared" si="2"/>
        <v>0</v>
      </c>
    </row>
    <row r="16" spans="1:27">
      <c r="A16" s="10"/>
      <c r="B16" s="73"/>
      <c r="C16" s="32" t="str">
        <f>+Control!A152</f>
        <v>Foundation</v>
      </c>
      <c r="D16" s="35"/>
      <c r="E16" s="33"/>
      <c r="F16" s="42"/>
      <c r="G16" s="38"/>
      <c r="H16" s="44">
        <v>0</v>
      </c>
      <c r="I16" s="38"/>
      <c r="J16" s="38">
        <f t="shared" si="0"/>
        <v>0</v>
      </c>
      <c r="K16" s="40" t="str">
        <f t="shared" si="1"/>
        <v>-</v>
      </c>
      <c r="L16" s="7"/>
      <c r="M16" s="127"/>
      <c r="N16" s="73" t="s">
        <v>174</v>
      </c>
      <c r="O16" s="117" t="str">
        <f>IF(D255=0," ",D255)</f>
        <v xml:space="preserve"> </v>
      </c>
      <c r="P16" s="117" t="str">
        <f>IF(F255=0," ",F255)</f>
        <v xml:space="preserve"> </v>
      </c>
      <c r="Q16" s="114">
        <f>+J255</f>
        <v>0</v>
      </c>
      <c r="R16" s="109">
        <f>+E279</f>
        <v>0</v>
      </c>
      <c r="S16" s="196">
        <f>ROUND(+F282,2)</f>
        <v>0</v>
      </c>
      <c r="T16" s="109">
        <f>+E280</f>
        <v>0</v>
      </c>
      <c r="U16" s="190">
        <f t="shared" si="3"/>
        <v>0</v>
      </c>
      <c r="V16" s="198">
        <f>+F285</f>
        <v>0</v>
      </c>
      <c r="W16" s="197">
        <f>F284</f>
        <v>0</v>
      </c>
      <c r="X16" s="145">
        <f>+F279</f>
        <v>0</v>
      </c>
      <c r="Y16" s="196">
        <f>ROUND(+F282,2)</f>
        <v>0</v>
      </c>
      <c r="Z16" s="109">
        <f>+F280</f>
        <v>0</v>
      </c>
      <c r="AA16" s="190">
        <f t="shared" si="2"/>
        <v>0</v>
      </c>
    </row>
    <row r="17" spans="1:27">
      <c r="A17" s="10"/>
      <c r="B17" s="73"/>
      <c r="C17" s="32" t="str">
        <f>+Control!A153</f>
        <v>Corporate &amp; Individual Donations</v>
      </c>
      <c r="D17" s="35"/>
      <c r="E17" s="33"/>
      <c r="F17" s="42"/>
      <c r="G17" s="38"/>
      <c r="H17" s="44">
        <v>0</v>
      </c>
      <c r="I17" s="38"/>
      <c r="J17" s="38">
        <f t="shared" si="0"/>
        <v>0</v>
      </c>
      <c r="K17" s="40" t="str">
        <f t="shared" si="1"/>
        <v>-</v>
      </c>
      <c r="L17" s="7"/>
      <c r="M17" s="127"/>
      <c r="N17" s="73" t="s">
        <v>175</v>
      </c>
      <c r="O17" s="117" t="str">
        <f>IF(D288=0," ",D288)</f>
        <v xml:space="preserve"> </v>
      </c>
      <c r="P17" s="117" t="str">
        <f>IF(F288=0," ",F288)</f>
        <v xml:space="preserve"> </v>
      </c>
      <c r="Q17" s="114">
        <f>+J288</f>
        <v>0</v>
      </c>
      <c r="R17" s="109">
        <f>+E312</f>
        <v>0</v>
      </c>
      <c r="S17" s="196">
        <f>ROUND(+E315,2)</f>
        <v>0</v>
      </c>
      <c r="T17" s="109">
        <f>+E313</f>
        <v>0</v>
      </c>
      <c r="U17" s="190">
        <f t="shared" si="3"/>
        <v>0</v>
      </c>
      <c r="V17" s="198">
        <f>+F318</f>
        <v>0</v>
      </c>
      <c r="W17" s="197">
        <f>F317</f>
        <v>0</v>
      </c>
      <c r="X17" s="145">
        <f>+F312</f>
        <v>0</v>
      </c>
      <c r="Y17" s="196">
        <f>ROUND(+F315,2)</f>
        <v>0</v>
      </c>
      <c r="Z17" s="109">
        <f>+F313</f>
        <v>0</v>
      </c>
      <c r="AA17" s="190">
        <f t="shared" si="2"/>
        <v>0</v>
      </c>
    </row>
    <row r="18" spans="1:27">
      <c r="A18" s="10"/>
      <c r="B18" s="73"/>
      <c r="C18" s="32" t="str">
        <f>+Control!A154</f>
        <v>In-Kind Donations</v>
      </c>
      <c r="D18" s="35"/>
      <c r="E18" s="33"/>
      <c r="F18" s="42"/>
      <c r="G18" s="38"/>
      <c r="H18" s="44">
        <v>0</v>
      </c>
      <c r="I18" s="38"/>
      <c r="J18" s="38">
        <f t="shared" si="0"/>
        <v>0</v>
      </c>
      <c r="K18" s="40" t="str">
        <f t="shared" si="1"/>
        <v>-</v>
      </c>
      <c r="L18" s="7"/>
      <c r="M18" s="127"/>
      <c r="N18" s="73" t="s">
        <v>176</v>
      </c>
      <c r="O18" s="117" t="str">
        <f>IF(D321=0," ",D321)</f>
        <v xml:space="preserve"> </v>
      </c>
      <c r="P18" s="117" t="str">
        <f>IF(F321=0," ",F321)</f>
        <v xml:space="preserve"> </v>
      </c>
      <c r="Q18" s="114">
        <f>+J321</f>
        <v>0</v>
      </c>
      <c r="R18" s="109">
        <f>+E345</f>
        <v>0</v>
      </c>
      <c r="S18" s="196">
        <f>ROUND(+E348,2)</f>
        <v>0</v>
      </c>
      <c r="T18" s="109">
        <f>+E346</f>
        <v>0</v>
      </c>
      <c r="U18" s="190">
        <f t="shared" si="3"/>
        <v>0</v>
      </c>
      <c r="V18" s="198">
        <f>+F351</f>
        <v>0</v>
      </c>
      <c r="W18" s="197">
        <f>F350</f>
        <v>0</v>
      </c>
      <c r="X18" s="145">
        <f>+F345</f>
        <v>0</v>
      </c>
      <c r="Y18" s="196">
        <f>ROUND(+F348,2)</f>
        <v>0</v>
      </c>
      <c r="Z18" s="109">
        <f>+F346</f>
        <v>0</v>
      </c>
      <c r="AA18" s="190">
        <f t="shared" si="2"/>
        <v>0</v>
      </c>
    </row>
    <row r="19" spans="1:27">
      <c r="A19" s="10"/>
      <c r="B19" s="73"/>
      <c r="C19" s="32" t="str">
        <f>+Control!A155</f>
        <v>Special Events</v>
      </c>
      <c r="D19" s="35"/>
      <c r="E19" s="33"/>
      <c r="F19" s="42"/>
      <c r="G19" s="38"/>
      <c r="H19" s="44">
        <v>0</v>
      </c>
      <c r="I19" s="38"/>
      <c r="J19" s="38">
        <f>F19+H19</f>
        <v>0</v>
      </c>
      <c r="K19" s="40" t="str">
        <f t="shared" si="1"/>
        <v>-</v>
      </c>
      <c r="L19" s="7"/>
      <c r="M19" s="127"/>
      <c r="N19" s="73" t="s">
        <v>177</v>
      </c>
      <c r="O19" s="117" t="str">
        <f>IF(D354=0," ",D354)</f>
        <v xml:space="preserve"> </v>
      </c>
      <c r="P19" s="117" t="str">
        <f>IF(F354=0," ",F354)</f>
        <v xml:space="preserve"> </v>
      </c>
      <c r="Q19" s="114">
        <f>+J354</f>
        <v>0</v>
      </c>
      <c r="R19" s="109">
        <f>+E378</f>
        <v>0</v>
      </c>
      <c r="S19" s="196">
        <f>ROUND(+E381,2)</f>
        <v>0</v>
      </c>
      <c r="T19" s="109">
        <f>+E379</f>
        <v>0</v>
      </c>
      <c r="U19" s="190">
        <f t="shared" si="3"/>
        <v>0</v>
      </c>
      <c r="V19" s="198">
        <f>+F384</f>
        <v>0</v>
      </c>
      <c r="W19" s="197">
        <f>F383</f>
        <v>0</v>
      </c>
      <c r="X19" s="145">
        <f>+F378</f>
        <v>0</v>
      </c>
      <c r="Y19" s="196">
        <f>ROUND(+F381,2)</f>
        <v>0</v>
      </c>
      <c r="Z19" s="109">
        <f>+J379</f>
        <v>0</v>
      </c>
      <c r="AA19" s="190">
        <f t="shared" si="2"/>
        <v>0</v>
      </c>
    </row>
    <row r="20" spans="1:27" ht="15.75" thickBot="1">
      <c r="A20" s="10"/>
      <c r="B20" s="73"/>
      <c r="C20" s="32" t="str">
        <f>+Control!A156</f>
        <v>Interest &amp; Dividends</v>
      </c>
      <c r="D20" s="35"/>
      <c r="E20" s="33"/>
      <c r="F20" s="42"/>
      <c r="G20" s="45"/>
      <c r="H20" s="44">
        <v>0</v>
      </c>
      <c r="I20" s="38"/>
      <c r="J20" s="38">
        <f t="shared" si="0"/>
        <v>0</v>
      </c>
      <c r="K20" s="40" t="str">
        <f t="shared" si="1"/>
        <v>-</v>
      </c>
      <c r="L20" s="7"/>
      <c r="M20" s="129"/>
      <c r="N20" s="90"/>
      <c r="O20" s="110"/>
      <c r="P20" s="179"/>
      <c r="Q20" s="111"/>
      <c r="R20" s="112"/>
      <c r="S20" s="118"/>
      <c r="T20" s="113" t="s">
        <v>52</v>
      </c>
      <c r="U20" s="191">
        <f>SUM(U10:U19)</f>
        <v>0</v>
      </c>
      <c r="V20" s="120"/>
      <c r="W20" s="164"/>
      <c r="X20" s="146"/>
      <c r="Y20" s="118"/>
      <c r="Z20" s="113" t="s">
        <v>52</v>
      </c>
      <c r="AA20" s="191">
        <f>SUM(AA10:AA19)</f>
        <v>0</v>
      </c>
    </row>
    <row r="21" spans="1:27">
      <c r="A21" s="10"/>
      <c r="B21" s="73"/>
      <c r="C21" s="32" t="str">
        <f>+Control!A157</f>
        <v>Gain / Loss on Investments</v>
      </c>
      <c r="D21" s="35"/>
      <c r="E21" s="33"/>
      <c r="F21" s="42"/>
      <c r="G21" s="45"/>
      <c r="H21" s="44">
        <v>0</v>
      </c>
      <c r="I21" s="38"/>
      <c r="J21" s="38">
        <f>F21+H21</f>
        <v>0</v>
      </c>
      <c r="K21" s="40" t="str">
        <f t="shared" si="1"/>
        <v>-</v>
      </c>
      <c r="L21" s="7"/>
      <c r="M21" s="7"/>
      <c r="N21" s="7"/>
      <c r="O21" s="7"/>
      <c r="P21" s="7"/>
    </row>
    <row r="22" spans="1:27">
      <c r="A22" s="10"/>
      <c r="B22" s="73"/>
      <c r="C22" s="32" t="str">
        <f>+Control!A158</f>
        <v>Other</v>
      </c>
      <c r="D22" s="46"/>
      <c r="E22" s="33"/>
      <c r="F22" s="42"/>
      <c r="G22" s="38"/>
      <c r="H22" s="44">
        <v>0</v>
      </c>
      <c r="I22" s="38"/>
      <c r="J22" s="38">
        <f t="shared" si="0"/>
        <v>0</v>
      </c>
      <c r="K22" s="40" t="str">
        <f t="shared" si="1"/>
        <v>-</v>
      </c>
      <c r="L22" s="7"/>
      <c r="M22" s="7"/>
      <c r="N22" s="7"/>
      <c r="O22" s="7"/>
      <c r="P22" s="7"/>
    </row>
    <row r="23" spans="1:27">
      <c r="A23" s="10"/>
      <c r="B23" s="73"/>
      <c r="C23" s="32" t="str">
        <f>+Control!A159</f>
        <v>Other</v>
      </c>
      <c r="D23" s="46"/>
      <c r="E23" s="47"/>
      <c r="F23" s="48"/>
      <c r="G23" s="38"/>
      <c r="H23" s="49">
        <v>0</v>
      </c>
      <c r="I23" s="38"/>
      <c r="J23" s="38">
        <f t="shared" si="0"/>
        <v>0</v>
      </c>
      <c r="K23" s="40" t="str">
        <f t="shared" si="1"/>
        <v>-</v>
      </c>
      <c r="L23" s="7"/>
      <c r="M23" s="7"/>
      <c r="N23" s="7"/>
      <c r="O23" s="7"/>
      <c r="P23" s="7"/>
    </row>
    <row r="24" spans="1:27">
      <c r="A24" s="10"/>
      <c r="B24" s="74" t="s">
        <v>12</v>
      </c>
      <c r="C24" s="33"/>
      <c r="D24" s="35"/>
      <c r="E24" s="50">
        <f>SUM(E10:E23)</f>
        <v>0</v>
      </c>
      <c r="F24" s="51">
        <f>SUM(F10:F23)</f>
        <v>0</v>
      </c>
      <c r="G24" s="52">
        <f>IF($J24=0,0,(F24/$J24))</f>
        <v>0</v>
      </c>
      <c r="H24" s="53">
        <f>SUM(H10:H23)</f>
        <v>0</v>
      </c>
      <c r="I24" s="52">
        <f>IF($J24=0,0,(H24/$J24))</f>
        <v>0</v>
      </c>
      <c r="J24" s="54">
        <f>SUM(J10:J23)</f>
        <v>0</v>
      </c>
      <c r="K24" s="55" t="str">
        <f t="shared" si="1"/>
        <v>-</v>
      </c>
      <c r="L24" s="7"/>
      <c r="M24" s="7"/>
      <c r="N24" s="7"/>
    </row>
    <row r="25" spans="1:27" ht="21.75" customHeight="1" thickBot="1">
      <c r="A25" s="10"/>
      <c r="B25" s="90"/>
      <c r="C25" s="56"/>
      <c r="D25" s="57"/>
      <c r="E25" s="56"/>
      <c r="F25" s="58"/>
      <c r="G25" s="56"/>
      <c r="H25" s="59"/>
      <c r="I25" s="56"/>
      <c r="J25" s="59"/>
      <c r="K25" s="57"/>
      <c r="L25" s="7"/>
      <c r="M25" s="7"/>
      <c r="N25" s="7"/>
      <c r="O25" s="7"/>
      <c r="P25" s="7"/>
    </row>
    <row r="26" spans="1:27" ht="12" customHeight="1" thickBot="1">
      <c r="A26" s="10"/>
      <c r="B26" s="33"/>
      <c r="C26" s="33"/>
      <c r="D26" s="33"/>
      <c r="E26" s="33"/>
      <c r="F26" s="91"/>
      <c r="G26" s="33"/>
      <c r="H26" s="91"/>
      <c r="I26" s="33"/>
      <c r="J26" s="91"/>
      <c r="K26" s="33"/>
      <c r="L26" s="7"/>
      <c r="M26" s="7"/>
      <c r="N26" s="7"/>
      <c r="O26" s="7"/>
      <c r="P26" s="7"/>
    </row>
    <row r="27" spans="1:27" ht="21.75" customHeight="1" thickBot="1">
      <c r="A27" s="10"/>
      <c r="B27" s="92" t="s">
        <v>66</v>
      </c>
      <c r="C27" s="83"/>
      <c r="D27" s="83"/>
      <c r="E27" s="83"/>
      <c r="F27" s="93"/>
      <c r="G27" s="83"/>
      <c r="H27" s="93"/>
      <c r="I27" s="83"/>
      <c r="J27" s="93"/>
      <c r="K27" s="94"/>
      <c r="L27" s="7"/>
      <c r="M27" s="7"/>
      <c r="N27" s="7"/>
      <c r="O27" s="7"/>
      <c r="P27" s="7"/>
    </row>
    <row r="28" spans="1:27" s="123" customFormat="1" ht="30" customHeight="1">
      <c r="A28" s="31"/>
      <c r="B28" s="451" t="s">
        <v>78</v>
      </c>
      <c r="C28" s="452"/>
      <c r="D28" s="452"/>
      <c r="E28" s="95" t="str">
        <f>+E8</f>
        <v>LCRB Recom</v>
      </c>
      <c r="F28" s="95" t="str">
        <f>+$F$8</f>
        <v>LCRB Request</v>
      </c>
      <c r="G28" s="95"/>
      <c r="H28" s="95" t="s">
        <v>56</v>
      </c>
      <c r="I28" s="95"/>
      <c r="J28" s="95" t="s">
        <v>57</v>
      </c>
      <c r="K28" s="96"/>
      <c r="L28" s="8"/>
      <c r="M28" s="8"/>
      <c r="N28" s="8"/>
      <c r="O28" s="8"/>
      <c r="P28" s="8"/>
      <c r="AA28" s="195"/>
    </row>
    <row r="29" spans="1:27">
      <c r="A29" s="132">
        <f>+Control!$C$165</f>
        <v>0</v>
      </c>
      <c r="B29" s="73"/>
      <c r="C29" s="33" t="str">
        <f>Control!$A$165</f>
        <v>Direct Clinical Staff Salaries from Salary Analysis</v>
      </c>
      <c r="D29" s="33"/>
      <c r="E29" s="39">
        <v>0</v>
      </c>
      <c r="F29" s="39">
        <v>0</v>
      </c>
      <c r="G29" s="38"/>
      <c r="H29" s="39">
        <f>H59+H92+H125+H158+H191+H224+H257+H290+H323+H356</f>
        <v>0</v>
      </c>
      <c r="I29" s="38"/>
      <c r="J29" s="39">
        <f>F29+H29</f>
        <v>0</v>
      </c>
      <c r="K29" s="40" t="str">
        <f>IF(J$44=0,"-",J29/J$44)</f>
        <v>-</v>
      </c>
      <c r="L29" s="7"/>
      <c r="M29" s="7"/>
      <c r="N29" s="7"/>
      <c r="O29" s="7"/>
      <c r="P29" s="7"/>
    </row>
    <row r="30" spans="1:27">
      <c r="A30" s="132">
        <f>+Control!$C$166</f>
        <v>0</v>
      </c>
      <c r="B30" s="73"/>
      <c r="C30" s="33" t="str">
        <f>Control!$A$166</f>
        <v>Immediate Sup Salaries from Salary Analysis</v>
      </c>
      <c r="D30" s="33"/>
      <c r="E30" s="39">
        <v>0</v>
      </c>
      <c r="F30" s="39">
        <v>0</v>
      </c>
      <c r="G30" s="38"/>
      <c r="H30" s="38">
        <f t="shared" ref="H30:H43" si="4">H60+H93+H126+H159+H192+H225+H258+H291+H324+H357</f>
        <v>0</v>
      </c>
      <c r="I30" s="38"/>
      <c r="J30" s="38">
        <f t="shared" ref="J30:J43" si="5">F30+H30</f>
        <v>0</v>
      </c>
      <c r="K30" s="40" t="str">
        <f t="shared" ref="K30:K44" si="6">IF(J$44=0,"-",J30/J$44)</f>
        <v>-</v>
      </c>
      <c r="L30" s="7"/>
      <c r="M30" s="7"/>
      <c r="N30" s="7"/>
      <c r="O30" s="7"/>
      <c r="P30" s="7"/>
    </row>
    <row r="31" spans="1:27">
      <c r="A31" s="132">
        <f>+Control!$C$167</f>
        <v>0</v>
      </c>
      <c r="B31" s="73"/>
      <c r="C31" s="33" t="str">
        <f>Control!A167</f>
        <v>Clinical Staff Fringe Benefits</v>
      </c>
      <c r="D31" s="33"/>
      <c r="E31" s="39">
        <v>0</v>
      </c>
      <c r="F31" s="39">
        <v>0</v>
      </c>
      <c r="G31" s="45"/>
      <c r="H31" s="38">
        <f t="shared" si="4"/>
        <v>0</v>
      </c>
      <c r="I31" s="38"/>
      <c r="J31" s="38">
        <f t="shared" si="5"/>
        <v>0</v>
      </c>
      <c r="K31" s="40" t="str">
        <f t="shared" si="6"/>
        <v>-</v>
      </c>
      <c r="L31" s="7"/>
      <c r="M31" s="7"/>
      <c r="N31" s="7"/>
      <c r="O31" s="7"/>
      <c r="P31" s="7"/>
    </row>
    <row r="32" spans="1:27">
      <c r="A32" s="132">
        <f>+Control!$C$168</f>
        <v>0</v>
      </c>
      <c r="B32" s="73"/>
      <c r="C32" s="33" t="str">
        <f>Control!A168</f>
        <v>Utilities for Direct Client Service Areas</v>
      </c>
      <c r="D32" s="33"/>
      <c r="E32" s="38">
        <f t="shared" ref="E32:F43" si="7">ROUND(E62+E95+E128+E161+E194+E227+E260+E293+E326+E359,0)</f>
        <v>0</v>
      </c>
      <c r="F32" s="38">
        <f t="shared" si="7"/>
        <v>0</v>
      </c>
      <c r="G32" s="38"/>
      <c r="H32" s="38">
        <f t="shared" si="4"/>
        <v>0</v>
      </c>
      <c r="I32" s="38"/>
      <c r="J32" s="38">
        <f t="shared" si="5"/>
        <v>0</v>
      </c>
      <c r="K32" s="40" t="str">
        <f t="shared" si="6"/>
        <v>-</v>
      </c>
      <c r="L32" s="7"/>
      <c r="M32" s="7"/>
      <c r="N32" s="7"/>
      <c r="O32" s="7"/>
      <c r="P32" s="7"/>
    </row>
    <row r="33" spans="1:27">
      <c r="A33" s="132">
        <f>+Control!$C$169</f>
        <v>0</v>
      </c>
      <c r="B33" s="73"/>
      <c r="C33" s="33" t="str">
        <f>Control!A169</f>
        <v>Telephone /Cell Phone/Internet</v>
      </c>
      <c r="D33" s="33"/>
      <c r="E33" s="38">
        <v>0</v>
      </c>
      <c r="F33" s="38">
        <v>0</v>
      </c>
      <c r="G33" s="38"/>
      <c r="H33" s="38">
        <f t="shared" si="4"/>
        <v>0</v>
      </c>
      <c r="I33" s="38"/>
      <c r="J33" s="38">
        <f t="shared" si="5"/>
        <v>0</v>
      </c>
      <c r="K33" s="40" t="str">
        <f t="shared" si="6"/>
        <v>-</v>
      </c>
      <c r="L33" s="7"/>
      <c r="M33" s="7"/>
      <c r="N33" s="7"/>
      <c r="AA33"/>
    </row>
    <row r="34" spans="1:27">
      <c r="A34" s="132">
        <f>+Control!$C$170</f>
        <v>0</v>
      </c>
      <c r="B34" s="73"/>
      <c r="C34" s="33" t="str">
        <f>Control!A170</f>
        <v>Consumable Supplies</v>
      </c>
      <c r="D34" s="33"/>
      <c r="E34" s="38">
        <v>0</v>
      </c>
      <c r="F34" s="38">
        <v>0</v>
      </c>
      <c r="G34" s="38"/>
      <c r="H34" s="38">
        <f t="shared" si="4"/>
        <v>0</v>
      </c>
      <c r="I34" s="38"/>
      <c r="J34" s="38">
        <f t="shared" si="5"/>
        <v>0</v>
      </c>
      <c r="K34" s="40" t="str">
        <f t="shared" si="6"/>
        <v>-</v>
      </c>
      <c r="L34" s="7"/>
      <c r="M34" s="7"/>
      <c r="N34" s="7"/>
      <c r="O34" s="7"/>
      <c r="P34" s="7"/>
      <c r="AA34"/>
    </row>
    <row r="35" spans="1:27">
      <c r="A35" s="132">
        <f>+Control!$C$171</f>
        <v>0</v>
      </c>
      <c r="B35" s="73"/>
      <c r="C35" s="33" t="str">
        <f>Control!A171</f>
        <v>Non-consumable Supplies</v>
      </c>
      <c r="D35" s="33"/>
      <c r="E35" s="38">
        <f t="shared" si="7"/>
        <v>0</v>
      </c>
      <c r="F35" s="38">
        <f t="shared" si="7"/>
        <v>0</v>
      </c>
      <c r="G35" s="38"/>
      <c r="H35" s="38">
        <f t="shared" si="4"/>
        <v>0</v>
      </c>
      <c r="I35" s="38"/>
      <c r="J35" s="38">
        <f t="shared" si="5"/>
        <v>0</v>
      </c>
      <c r="K35" s="40" t="str">
        <f t="shared" si="6"/>
        <v>-</v>
      </c>
      <c r="L35" s="7"/>
      <c r="M35" s="7"/>
      <c r="N35" s="7"/>
      <c r="O35" s="7"/>
      <c r="P35" s="7"/>
      <c r="AA35"/>
    </row>
    <row r="36" spans="1:27">
      <c r="A36" s="132">
        <f>+Control!$C$172</f>
        <v>0</v>
      </c>
      <c r="B36" s="73"/>
      <c r="C36" s="33" t="str">
        <f>Control!A172</f>
        <v>Printing</v>
      </c>
      <c r="D36" s="33"/>
      <c r="E36" s="38">
        <f t="shared" si="7"/>
        <v>0</v>
      </c>
      <c r="F36" s="38">
        <f t="shared" si="7"/>
        <v>0</v>
      </c>
      <c r="G36" s="38"/>
      <c r="H36" s="38">
        <f t="shared" si="4"/>
        <v>0</v>
      </c>
      <c r="I36" s="38"/>
      <c r="J36" s="38">
        <f t="shared" si="5"/>
        <v>0</v>
      </c>
      <c r="K36" s="40" t="str">
        <f t="shared" si="6"/>
        <v>-</v>
      </c>
      <c r="L36" s="7"/>
      <c r="M36" s="7"/>
      <c r="N36" s="7"/>
      <c r="O36" s="7"/>
      <c r="P36" s="7"/>
      <c r="AA36"/>
    </row>
    <row r="37" spans="1:27">
      <c r="A37" s="132">
        <f>+Control!$C$173</f>
        <v>0</v>
      </c>
      <c r="B37" s="73"/>
      <c r="C37" s="33" t="str">
        <f>Control!A173</f>
        <v>Mileage</v>
      </c>
      <c r="D37" s="33"/>
      <c r="E37" s="38">
        <f t="shared" si="7"/>
        <v>0</v>
      </c>
      <c r="F37" s="38">
        <f t="shared" si="7"/>
        <v>0</v>
      </c>
      <c r="G37" s="38"/>
      <c r="H37" s="38">
        <f t="shared" si="4"/>
        <v>0</v>
      </c>
      <c r="I37" s="38"/>
      <c r="J37" s="38">
        <f t="shared" si="5"/>
        <v>0</v>
      </c>
      <c r="K37" s="40" t="str">
        <f t="shared" si="6"/>
        <v>-</v>
      </c>
      <c r="L37" s="7"/>
      <c r="M37" s="7"/>
      <c r="N37" s="7"/>
      <c r="O37" s="7"/>
      <c r="P37" s="7"/>
      <c r="AA37"/>
    </row>
    <row r="38" spans="1:27">
      <c r="A38" s="132">
        <f>+Control!$C$174</f>
        <v>1</v>
      </c>
      <c r="B38" s="73"/>
      <c r="C38" s="33" t="str">
        <f>Control!A174</f>
        <v>Rent for Direct Client Service Areas</v>
      </c>
      <c r="D38" s="38"/>
      <c r="E38" s="38">
        <f t="shared" si="7"/>
        <v>0</v>
      </c>
      <c r="F38" s="38">
        <f t="shared" si="7"/>
        <v>0</v>
      </c>
      <c r="G38" s="38"/>
      <c r="H38" s="38">
        <f t="shared" si="4"/>
        <v>0</v>
      </c>
      <c r="I38" s="38"/>
      <c r="J38" s="38">
        <f t="shared" si="5"/>
        <v>0</v>
      </c>
      <c r="K38" s="40" t="str">
        <f t="shared" si="6"/>
        <v>-</v>
      </c>
      <c r="L38" s="7"/>
      <c r="M38" s="7"/>
      <c r="N38" s="7"/>
      <c r="O38" s="7"/>
      <c r="P38" s="7"/>
      <c r="AA38"/>
    </row>
    <row r="39" spans="1:27">
      <c r="A39" s="132">
        <f>+Control!$C$175</f>
        <v>1</v>
      </c>
      <c r="B39" s="73"/>
      <c r="C39" s="33" t="str">
        <f>Control!A175</f>
        <v>Other</v>
      </c>
      <c r="D39" s="38"/>
      <c r="E39" s="38">
        <f t="shared" si="7"/>
        <v>0</v>
      </c>
      <c r="F39" s="38">
        <f t="shared" si="7"/>
        <v>0</v>
      </c>
      <c r="G39" s="38"/>
      <c r="H39" s="38">
        <f t="shared" si="4"/>
        <v>0</v>
      </c>
      <c r="I39" s="38"/>
      <c r="J39" s="38">
        <f t="shared" si="5"/>
        <v>0</v>
      </c>
      <c r="K39" s="40" t="str">
        <f t="shared" si="6"/>
        <v>-</v>
      </c>
      <c r="L39" s="7"/>
      <c r="M39" s="7"/>
      <c r="N39" s="7"/>
      <c r="O39" s="7"/>
      <c r="P39" s="7"/>
      <c r="AA39"/>
    </row>
    <row r="40" spans="1:27">
      <c r="A40" s="132">
        <f>+Control!$C$176</f>
        <v>1</v>
      </c>
      <c r="B40" s="73"/>
      <c r="C40" s="33" t="str">
        <f>Control!A176</f>
        <v>Other</v>
      </c>
      <c r="D40" s="38"/>
      <c r="E40" s="38">
        <f t="shared" si="7"/>
        <v>0</v>
      </c>
      <c r="F40" s="38">
        <f t="shared" si="7"/>
        <v>0</v>
      </c>
      <c r="G40" s="38"/>
      <c r="H40" s="38">
        <f t="shared" si="4"/>
        <v>0</v>
      </c>
      <c r="I40" s="38"/>
      <c r="J40" s="38">
        <f t="shared" si="5"/>
        <v>0</v>
      </c>
      <c r="K40" s="40" t="str">
        <f t="shared" si="6"/>
        <v>-</v>
      </c>
      <c r="L40" s="7"/>
      <c r="M40" s="7"/>
      <c r="N40" s="7"/>
      <c r="O40" s="7"/>
      <c r="P40" s="7"/>
      <c r="AA40"/>
    </row>
    <row r="41" spans="1:27">
      <c r="A41" s="132">
        <f>+Control!$C$177</f>
        <v>1</v>
      </c>
      <c r="B41" s="73"/>
      <c r="C41" s="33" t="str">
        <f>Control!A177</f>
        <v>Other</v>
      </c>
      <c r="D41" s="38"/>
      <c r="E41" s="38">
        <f t="shared" si="7"/>
        <v>0</v>
      </c>
      <c r="F41" s="38">
        <f t="shared" si="7"/>
        <v>0</v>
      </c>
      <c r="G41" s="38"/>
      <c r="H41" s="38">
        <f t="shared" si="4"/>
        <v>0</v>
      </c>
      <c r="I41" s="38"/>
      <c r="J41" s="38">
        <f t="shared" si="5"/>
        <v>0</v>
      </c>
      <c r="K41" s="40" t="str">
        <f t="shared" si="6"/>
        <v>-</v>
      </c>
      <c r="L41" s="7"/>
      <c r="M41" s="7"/>
      <c r="N41" s="7"/>
      <c r="O41" s="7"/>
      <c r="P41" s="7"/>
      <c r="AA41"/>
    </row>
    <row r="42" spans="1:27">
      <c r="A42" s="132">
        <f>+Control!$C$178</f>
        <v>1</v>
      </c>
      <c r="B42" s="73"/>
      <c r="C42" s="33" t="str">
        <f>Control!A178</f>
        <v>Other</v>
      </c>
      <c r="D42" s="38">
        <f>D72</f>
        <v>0</v>
      </c>
      <c r="E42" s="38">
        <f t="shared" si="7"/>
        <v>0</v>
      </c>
      <c r="F42" s="38">
        <f t="shared" si="7"/>
        <v>0</v>
      </c>
      <c r="G42" s="38"/>
      <c r="H42" s="38">
        <f t="shared" si="4"/>
        <v>0</v>
      </c>
      <c r="I42" s="38"/>
      <c r="J42" s="38">
        <f t="shared" si="5"/>
        <v>0</v>
      </c>
      <c r="K42" s="40" t="str">
        <f t="shared" si="6"/>
        <v>-</v>
      </c>
      <c r="L42" s="7"/>
      <c r="M42" s="7"/>
      <c r="N42" s="7"/>
      <c r="O42" s="7"/>
      <c r="P42" s="7"/>
      <c r="AA42"/>
    </row>
    <row r="43" spans="1:27">
      <c r="A43" s="132">
        <f>+Control!$C$179</f>
        <v>1</v>
      </c>
      <c r="B43" s="73"/>
      <c r="C43" s="33" t="str">
        <f>Control!A179</f>
        <v>Other</v>
      </c>
      <c r="D43" s="38">
        <f>D73</f>
        <v>0</v>
      </c>
      <c r="E43" s="38">
        <f t="shared" si="7"/>
        <v>0</v>
      </c>
      <c r="F43" s="38">
        <f t="shared" si="7"/>
        <v>0</v>
      </c>
      <c r="G43" s="60"/>
      <c r="H43" s="38">
        <f t="shared" si="4"/>
        <v>0</v>
      </c>
      <c r="I43" s="60"/>
      <c r="J43" s="60">
        <f t="shared" si="5"/>
        <v>0</v>
      </c>
      <c r="K43" s="40" t="str">
        <f t="shared" si="6"/>
        <v>-</v>
      </c>
      <c r="L43" s="7"/>
      <c r="M43" s="7"/>
      <c r="N43" s="7"/>
      <c r="O43" s="7"/>
      <c r="P43" s="7"/>
      <c r="AA43"/>
    </row>
    <row r="44" spans="1:27">
      <c r="A44" s="10"/>
      <c r="B44" s="74" t="s">
        <v>48</v>
      </c>
      <c r="C44" s="33"/>
      <c r="D44" s="33"/>
      <c r="E44" s="61">
        <f>SUM(E29:E43)</f>
        <v>0</v>
      </c>
      <c r="F44" s="54">
        <f>SUM(F29:F43)</f>
        <v>0</v>
      </c>
      <c r="G44" s="52">
        <f>IF($J44=0,0,(F44/$J44))</f>
        <v>0</v>
      </c>
      <c r="H44" s="54">
        <f>SUM(H29:H43)</f>
        <v>0</v>
      </c>
      <c r="I44" s="52">
        <f>IF($J44=0,0,(H44/$J44))</f>
        <v>0</v>
      </c>
      <c r="J44" s="39">
        <f>SUM(J29:J43)</f>
        <v>0</v>
      </c>
      <c r="K44" s="55" t="str">
        <f t="shared" si="6"/>
        <v>-</v>
      </c>
      <c r="L44" s="7"/>
      <c r="M44" s="7"/>
      <c r="N44" s="7"/>
      <c r="O44" s="7"/>
      <c r="P44" s="7"/>
      <c r="AA44"/>
    </row>
    <row r="45" spans="1:27">
      <c r="A45" s="10"/>
      <c r="B45" s="74"/>
      <c r="C45" s="33" t="s">
        <v>74</v>
      </c>
      <c r="D45" s="33"/>
      <c r="E45" s="62">
        <f>IF(E$24=0,0,(E44/E$24))</f>
        <v>0</v>
      </c>
      <c r="F45" s="63">
        <f>IF(F$24=0,0,(F44/F$24))</f>
        <v>0</v>
      </c>
      <c r="G45" s="64"/>
      <c r="H45" s="63">
        <f>IF(H$24=0,0,(H44/H$24))</f>
        <v>0</v>
      </c>
      <c r="I45" s="45"/>
      <c r="J45" s="63">
        <f>IF(J$24=0,0,(J44/J$24))</f>
        <v>0</v>
      </c>
      <c r="K45" s="40"/>
      <c r="L45" s="7"/>
      <c r="M45" s="7"/>
      <c r="N45" s="7"/>
      <c r="O45" s="7"/>
      <c r="P45" s="7"/>
      <c r="AA45"/>
    </row>
    <row r="46" spans="1:27">
      <c r="A46" s="10"/>
      <c r="B46" s="74" t="s">
        <v>79</v>
      </c>
      <c r="C46" s="34"/>
      <c r="D46" s="34"/>
      <c r="E46" s="39">
        <v>0</v>
      </c>
      <c r="F46" s="39">
        <v>0</v>
      </c>
      <c r="G46" s="38"/>
      <c r="H46" s="39">
        <f>H76+H109+H142+H175+H208+H241+H274+H307+H340+H373</f>
        <v>0</v>
      </c>
      <c r="I46" s="38"/>
      <c r="J46" s="39">
        <f>F46+H46</f>
        <v>0</v>
      </c>
      <c r="K46" s="35"/>
      <c r="L46" s="7"/>
      <c r="M46" s="7"/>
      <c r="N46" s="7"/>
      <c r="O46" s="7"/>
      <c r="P46" s="7"/>
      <c r="AA46"/>
    </row>
    <row r="47" spans="1:27" ht="15.75" customHeight="1">
      <c r="A47" s="10"/>
      <c r="B47" s="75"/>
      <c r="C47" s="33" t="s">
        <v>74</v>
      </c>
      <c r="D47" s="33"/>
      <c r="E47" s="62">
        <f>IF(E$24=0,0,(E46/E$24))</f>
        <v>0</v>
      </c>
      <c r="F47" s="63">
        <f>IF(F$24=0,0,(F46/F$24))</f>
        <v>0</v>
      </c>
      <c r="G47" s="33"/>
      <c r="H47" s="63">
        <f>IF(H$24=0,0,(H46/H$24))</f>
        <v>0</v>
      </c>
      <c r="I47" s="33"/>
      <c r="J47" s="63">
        <f>IF(J$24=0,0,(J46/J$24))</f>
        <v>0</v>
      </c>
      <c r="K47" s="35"/>
      <c r="L47" s="7"/>
      <c r="M47" s="7"/>
      <c r="N47" s="7"/>
      <c r="O47" s="7"/>
      <c r="P47" s="7"/>
      <c r="AA47"/>
    </row>
    <row r="48" spans="1:27">
      <c r="A48" s="10"/>
      <c r="B48" s="74" t="s">
        <v>49</v>
      </c>
      <c r="C48" s="33"/>
      <c r="D48" s="33"/>
      <c r="E48" s="61">
        <f>E44+E46</f>
        <v>0</v>
      </c>
      <c r="F48" s="54">
        <f>F44+F46</f>
        <v>0</v>
      </c>
      <c r="G48" s="65"/>
      <c r="H48" s="66">
        <f>H44+H46</f>
        <v>0</v>
      </c>
      <c r="I48" s="65"/>
      <c r="J48" s="66">
        <f>J44+J46</f>
        <v>0</v>
      </c>
      <c r="K48" s="35"/>
      <c r="L48" s="7"/>
      <c r="M48" s="7"/>
      <c r="N48" s="7"/>
      <c r="O48" s="7"/>
      <c r="P48" s="7"/>
      <c r="AA48"/>
    </row>
    <row r="49" spans="1:27" ht="14.25" customHeight="1">
      <c r="A49" s="10"/>
      <c r="B49" s="73"/>
      <c r="C49" s="33"/>
      <c r="D49" s="33"/>
      <c r="E49" s="33"/>
      <c r="F49" s="33"/>
      <c r="G49" s="33"/>
      <c r="H49" s="33"/>
      <c r="I49" s="33"/>
      <c r="J49" s="33"/>
      <c r="K49" s="35"/>
      <c r="L49" s="7"/>
      <c r="M49" s="7"/>
      <c r="N49" s="7"/>
      <c r="O49" s="7"/>
      <c r="P49" s="7"/>
      <c r="AA49"/>
    </row>
    <row r="50" spans="1:27" ht="15.75" thickBot="1">
      <c r="A50" s="10"/>
      <c r="B50" s="74" t="s">
        <v>36</v>
      </c>
      <c r="C50" s="33"/>
      <c r="D50" s="33"/>
      <c r="E50" s="97">
        <f>E24-E48</f>
        <v>0</v>
      </c>
      <c r="F50" s="97">
        <f>F24-F48</f>
        <v>0</v>
      </c>
      <c r="G50" s="98"/>
      <c r="H50" s="97">
        <f>H24-H48</f>
        <v>0</v>
      </c>
      <c r="I50" s="99"/>
      <c r="J50" s="97">
        <f>J24-J48</f>
        <v>0</v>
      </c>
      <c r="K50" s="35"/>
      <c r="L50" s="7"/>
      <c r="M50" s="7"/>
      <c r="N50" s="7"/>
      <c r="O50" s="7"/>
      <c r="P50" s="7"/>
      <c r="AA50"/>
    </row>
    <row r="51" spans="1:27" ht="8.25" customHeight="1" thickTop="1">
      <c r="A51" s="11"/>
      <c r="B51" s="75"/>
      <c r="C51" s="32"/>
      <c r="D51" s="32"/>
      <c r="E51" s="32"/>
      <c r="F51" s="32"/>
      <c r="G51" s="32"/>
      <c r="H51" s="32"/>
      <c r="I51" s="32"/>
      <c r="J51" s="32"/>
      <c r="K51" s="41"/>
      <c r="AA51"/>
    </row>
    <row r="52" spans="1:27" ht="9" customHeight="1">
      <c r="A52" s="11"/>
      <c r="B52" s="75"/>
      <c r="C52" s="32"/>
      <c r="D52" s="32"/>
      <c r="E52" s="32"/>
      <c r="F52" s="32"/>
      <c r="G52" s="32"/>
      <c r="H52" s="32"/>
      <c r="I52" s="32"/>
      <c r="J52" s="32"/>
      <c r="K52" s="41"/>
      <c r="AA52"/>
    </row>
    <row r="53" spans="1:27">
      <c r="A53" s="11"/>
      <c r="B53" s="75"/>
      <c r="C53" s="32"/>
      <c r="D53" s="32"/>
      <c r="E53" s="32"/>
      <c r="F53" s="70"/>
      <c r="G53" s="71"/>
      <c r="H53" s="71"/>
      <c r="I53" s="71"/>
      <c r="J53" s="70"/>
      <c r="K53" s="41"/>
      <c r="AA53"/>
    </row>
    <row r="54" spans="1:27" ht="15.75" thickBot="1">
      <c r="A54" s="11"/>
      <c r="B54" s="100"/>
      <c r="C54" s="80"/>
      <c r="D54" s="80"/>
      <c r="E54" s="80"/>
      <c r="F54" s="79"/>
      <c r="G54" s="79"/>
      <c r="H54" s="80"/>
      <c r="I54" s="80"/>
      <c r="J54" s="79"/>
      <c r="K54" s="81"/>
      <c r="AA54"/>
    </row>
    <row r="55" spans="1:27" ht="7.5" customHeight="1" thickBot="1">
      <c r="A55" s="11"/>
      <c r="B55" s="32"/>
      <c r="C55" s="32"/>
      <c r="D55" s="32"/>
      <c r="E55" s="32"/>
      <c r="F55" s="32"/>
      <c r="G55" s="32"/>
      <c r="H55" s="32"/>
      <c r="I55" s="32"/>
      <c r="J55" s="32"/>
      <c r="K55" s="32"/>
      <c r="AA55"/>
    </row>
    <row r="56" spans="1:27" ht="12.75" customHeight="1" thickBot="1">
      <c r="A56" s="11"/>
      <c r="B56" s="201" t="s">
        <v>402</v>
      </c>
      <c r="C56" s="101"/>
      <c r="D56" s="237" t="str">
        <f>CONCATENATE($J$6,"U1")</f>
        <v>P5U1</v>
      </c>
      <c r="E56" s="32"/>
      <c r="F56" s="32"/>
      <c r="G56" s="32"/>
      <c r="H56" s="32"/>
      <c r="I56" s="32"/>
      <c r="J56" s="32"/>
      <c r="K56" s="32"/>
      <c r="AA56"/>
    </row>
    <row r="57" spans="1:27">
      <c r="A57" s="11"/>
      <c r="B57" s="453" t="s">
        <v>67</v>
      </c>
      <c r="C57" s="454"/>
      <c r="D57" s="102" t="s">
        <v>448</v>
      </c>
      <c r="E57" s="173" t="s">
        <v>162</v>
      </c>
      <c r="F57" s="461" t="s">
        <v>679</v>
      </c>
      <c r="G57" s="455"/>
      <c r="H57" s="456" t="s">
        <v>68</v>
      </c>
      <c r="I57" s="456"/>
      <c r="J57" s="103"/>
      <c r="K57" s="104"/>
      <c r="AA57"/>
    </row>
    <row r="58" spans="1:27" ht="26.25">
      <c r="A58" s="10"/>
      <c r="B58" s="451" t="s">
        <v>78</v>
      </c>
      <c r="C58" s="452"/>
      <c r="D58" s="452"/>
      <c r="E58" s="95" t="str">
        <f>+E8</f>
        <v>LCRB Recom</v>
      </c>
      <c r="F58" s="95" t="str">
        <f>+F8</f>
        <v>LCRB Request</v>
      </c>
      <c r="G58" s="95"/>
      <c r="H58" s="95" t="s">
        <v>55</v>
      </c>
      <c r="I58" s="95"/>
      <c r="J58" s="95" t="s">
        <v>64</v>
      </c>
      <c r="K58" s="96"/>
      <c r="AA58"/>
    </row>
    <row r="59" spans="1:27">
      <c r="A59" s="10"/>
      <c r="B59" s="73"/>
      <c r="C59" s="33" t="str">
        <f>$C$29</f>
        <v>Direct Clinical Staff Salaries from Salary Analysis</v>
      </c>
      <c r="D59" s="33"/>
      <c r="E59" s="39">
        <v>0</v>
      </c>
      <c r="F59" s="43">
        <v>0</v>
      </c>
      <c r="G59" s="338">
        <f>'Salary Analysis'!Y6</f>
        <v>0</v>
      </c>
      <c r="H59" s="43"/>
      <c r="I59" s="38"/>
      <c r="J59" s="39">
        <f>F59+H59</f>
        <v>0</v>
      </c>
      <c r="K59" s="40" t="str">
        <f>IF(J74=0,"-",J59/J74)</f>
        <v>-</v>
      </c>
      <c r="AA59"/>
    </row>
    <row r="60" spans="1:27">
      <c r="A60" s="10"/>
      <c r="B60" s="73"/>
      <c r="C60" s="33" t="str">
        <f>$C$30</f>
        <v>Immediate Sup Salaries from Salary Analysis</v>
      </c>
      <c r="D60" s="33"/>
      <c r="E60" s="39">
        <v>0</v>
      </c>
      <c r="F60" s="43">
        <v>0</v>
      </c>
      <c r="G60" s="338">
        <f>'Salary Analysis'!Y7</f>
        <v>0</v>
      </c>
      <c r="H60" s="43"/>
      <c r="I60" s="38"/>
      <c r="J60" s="38">
        <f t="shared" ref="J60:J73" si="8">F60+H60</f>
        <v>0</v>
      </c>
      <c r="K60" s="40" t="str">
        <f>IF(J74=0,"-",J60/J74)</f>
        <v>-</v>
      </c>
      <c r="AA60"/>
    </row>
    <row r="61" spans="1:27">
      <c r="A61" s="10"/>
      <c r="B61" s="73"/>
      <c r="C61" s="33" t="str">
        <f>$C$31</f>
        <v>Clinical Staff Fringe Benefits</v>
      </c>
      <c r="D61" s="33"/>
      <c r="E61" s="39">
        <v>0</v>
      </c>
      <c r="F61" s="43">
        <v>0</v>
      </c>
      <c r="G61" s="38"/>
      <c r="H61" s="43"/>
      <c r="I61" s="38"/>
      <c r="J61" s="38">
        <f t="shared" si="8"/>
        <v>0</v>
      </c>
      <c r="K61" s="40" t="str">
        <f>IF(J74=0,"-",J61/J74)</f>
        <v>-</v>
      </c>
      <c r="AA61"/>
    </row>
    <row r="62" spans="1:27">
      <c r="A62" s="10"/>
      <c r="B62" s="73"/>
      <c r="C62" s="33" t="str">
        <f>$C$32</f>
        <v>Utilities for Direct Client Service Areas</v>
      </c>
      <c r="D62" s="33"/>
      <c r="E62" s="39">
        <f t="shared" ref="E62:E73" si="9">+F62</f>
        <v>0</v>
      </c>
      <c r="F62" s="43">
        <v>0</v>
      </c>
      <c r="G62" s="38"/>
      <c r="H62" s="43"/>
      <c r="I62" s="38"/>
      <c r="J62" s="38">
        <f t="shared" si="8"/>
        <v>0</v>
      </c>
      <c r="K62" s="40" t="str">
        <f>IF(J74=0,"-",J62/J74)</f>
        <v>-</v>
      </c>
      <c r="AA62"/>
    </row>
    <row r="63" spans="1:27">
      <c r="A63" s="10"/>
      <c r="B63" s="73"/>
      <c r="C63" s="33" t="str">
        <f>$C$33</f>
        <v>Telephone /Cell Phone/Internet</v>
      </c>
      <c r="D63" s="33"/>
      <c r="E63" s="39">
        <v>0</v>
      </c>
      <c r="F63" s="43">
        <v>0</v>
      </c>
      <c r="G63" s="38"/>
      <c r="H63" s="43"/>
      <c r="I63" s="38"/>
      <c r="J63" s="38">
        <f t="shared" si="8"/>
        <v>0</v>
      </c>
      <c r="K63" s="40" t="str">
        <f>IF(J74=0,"-",J63/J74)</f>
        <v>-</v>
      </c>
      <c r="AA63"/>
    </row>
    <row r="64" spans="1:27">
      <c r="A64" s="10"/>
      <c r="B64" s="73"/>
      <c r="C64" s="33" t="str">
        <f>$C$34</f>
        <v>Consumable Supplies</v>
      </c>
      <c r="D64" s="33"/>
      <c r="E64" s="39">
        <v>0</v>
      </c>
      <c r="F64" s="43">
        <v>0</v>
      </c>
      <c r="G64" s="38"/>
      <c r="H64" s="43"/>
      <c r="I64" s="38"/>
      <c r="J64" s="38">
        <f t="shared" si="8"/>
        <v>0</v>
      </c>
      <c r="K64" s="40" t="str">
        <f>IF(J74=0,"-",J64/J74)</f>
        <v>-</v>
      </c>
      <c r="AA64"/>
    </row>
    <row r="65" spans="1:27">
      <c r="A65" s="10"/>
      <c r="B65" s="73"/>
      <c r="C65" s="33" t="str">
        <f>$C$35</f>
        <v>Non-consumable Supplies</v>
      </c>
      <c r="D65" s="33"/>
      <c r="E65" s="39">
        <f t="shared" si="9"/>
        <v>0</v>
      </c>
      <c r="F65" s="43">
        <v>0</v>
      </c>
      <c r="G65" s="38"/>
      <c r="H65" s="43"/>
      <c r="I65" s="38"/>
      <c r="J65" s="38">
        <f t="shared" si="8"/>
        <v>0</v>
      </c>
      <c r="K65" s="40" t="str">
        <f>IF(J74=0,"-",J65/J74)</f>
        <v>-</v>
      </c>
      <c r="AA65"/>
    </row>
    <row r="66" spans="1:27">
      <c r="A66" s="10"/>
      <c r="B66" s="73"/>
      <c r="C66" s="33" t="str">
        <f>$C$36</f>
        <v>Printing</v>
      </c>
      <c r="D66" s="33"/>
      <c r="E66" s="39">
        <f t="shared" si="9"/>
        <v>0</v>
      </c>
      <c r="F66" s="43">
        <v>0</v>
      </c>
      <c r="G66" s="38"/>
      <c r="H66" s="43"/>
      <c r="I66" s="38"/>
      <c r="J66" s="38">
        <f t="shared" si="8"/>
        <v>0</v>
      </c>
      <c r="K66" s="40" t="str">
        <f>IF(J74=0,"-",J66/J74)</f>
        <v>-</v>
      </c>
      <c r="AA66"/>
    </row>
    <row r="67" spans="1:27">
      <c r="A67" s="10"/>
      <c r="B67" s="73"/>
      <c r="C67" s="33" t="str">
        <f>$C$37</f>
        <v>Mileage</v>
      </c>
      <c r="D67" s="33"/>
      <c r="E67" s="39">
        <f t="shared" si="9"/>
        <v>0</v>
      </c>
      <c r="F67" s="43">
        <v>0</v>
      </c>
      <c r="G67" s="38"/>
      <c r="H67" s="43"/>
      <c r="I67" s="38"/>
      <c r="J67" s="38">
        <f t="shared" si="8"/>
        <v>0</v>
      </c>
      <c r="K67" s="40" t="str">
        <f>IF(J74=0,"-",J67/J74)</f>
        <v>-</v>
      </c>
      <c r="AA67"/>
    </row>
    <row r="68" spans="1:27">
      <c r="A68" s="10"/>
      <c r="B68" s="73"/>
      <c r="C68" s="33" t="str">
        <f>$C$38</f>
        <v>Rent for Direct Client Service Areas</v>
      </c>
      <c r="D68" s="33"/>
      <c r="E68" s="39">
        <f t="shared" si="9"/>
        <v>0</v>
      </c>
      <c r="F68" s="43"/>
      <c r="G68" s="38"/>
      <c r="H68" s="43"/>
      <c r="I68" s="38"/>
      <c r="J68" s="38">
        <f t="shared" si="8"/>
        <v>0</v>
      </c>
      <c r="K68" s="40" t="str">
        <f>IF(J74=0,"-",J68/J74)</f>
        <v>-</v>
      </c>
      <c r="AA68"/>
    </row>
    <row r="69" spans="1:27">
      <c r="A69" s="10"/>
      <c r="B69" s="73"/>
      <c r="C69" s="33" t="str">
        <f>$C$39</f>
        <v>Other</v>
      </c>
      <c r="D69" s="130"/>
      <c r="E69" s="39">
        <f t="shared" si="9"/>
        <v>0</v>
      </c>
      <c r="F69" s="43"/>
      <c r="G69" s="38"/>
      <c r="H69" s="43"/>
      <c r="I69" s="38"/>
      <c r="J69" s="38">
        <f t="shared" si="8"/>
        <v>0</v>
      </c>
      <c r="K69" s="40" t="str">
        <f>IF(J74=0,"-",J69/J74)</f>
        <v>-</v>
      </c>
      <c r="AA69"/>
    </row>
    <row r="70" spans="1:27">
      <c r="A70" s="10"/>
      <c r="B70" s="73"/>
      <c r="C70" s="33" t="str">
        <f>$C$40</f>
        <v>Other</v>
      </c>
      <c r="D70" s="130"/>
      <c r="E70" s="39">
        <f t="shared" si="9"/>
        <v>0</v>
      </c>
      <c r="F70" s="43"/>
      <c r="G70" s="38"/>
      <c r="H70" s="43"/>
      <c r="I70" s="38"/>
      <c r="J70" s="38">
        <f t="shared" si="8"/>
        <v>0</v>
      </c>
      <c r="K70" s="40" t="str">
        <f>IF(J74=0,"-",J70/J74)</f>
        <v>-</v>
      </c>
      <c r="AA70"/>
    </row>
    <row r="71" spans="1:27">
      <c r="A71" s="10"/>
      <c r="B71" s="73"/>
      <c r="C71" s="33" t="str">
        <f>$C$41</f>
        <v>Other</v>
      </c>
      <c r="D71" s="130"/>
      <c r="E71" s="39">
        <f t="shared" si="9"/>
        <v>0</v>
      </c>
      <c r="F71" s="43"/>
      <c r="G71" s="38"/>
      <c r="H71" s="43"/>
      <c r="I71" s="38"/>
      <c r="J71" s="38">
        <f t="shared" si="8"/>
        <v>0</v>
      </c>
      <c r="K71" s="40" t="str">
        <f>IF(J74=0,"-",J71/J74)</f>
        <v>-</v>
      </c>
      <c r="AA71"/>
    </row>
    <row r="72" spans="1:27">
      <c r="A72" s="10"/>
      <c r="B72" s="73"/>
      <c r="C72" s="33" t="str">
        <f>$C$42</f>
        <v>Other</v>
      </c>
      <c r="D72" s="119"/>
      <c r="E72" s="39">
        <f t="shared" si="9"/>
        <v>0</v>
      </c>
      <c r="F72" s="43"/>
      <c r="G72" s="38"/>
      <c r="H72" s="43"/>
      <c r="I72" s="38"/>
      <c r="J72" s="38">
        <f t="shared" si="8"/>
        <v>0</v>
      </c>
      <c r="K72" s="40" t="str">
        <f>IF(J74=0,"-",J72/J74)</f>
        <v>-</v>
      </c>
      <c r="AA72"/>
    </row>
    <row r="73" spans="1:27">
      <c r="A73" s="10"/>
      <c r="B73" s="73"/>
      <c r="C73" s="33" t="str">
        <f>$C$43</f>
        <v>Other</v>
      </c>
      <c r="D73" s="119"/>
      <c r="E73" s="39">
        <f t="shared" si="9"/>
        <v>0</v>
      </c>
      <c r="F73" s="43"/>
      <c r="G73" s="60"/>
      <c r="H73" s="43"/>
      <c r="I73" s="60"/>
      <c r="J73" s="60">
        <f t="shared" si="8"/>
        <v>0</v>
      </c>
      <c r="K73" s="40" t="str">
        <f>IF(J74=0,"-",J73/J74)</f>
        <v>-</v>
      </c>
      <c r="AA73"/>
    </row>
    <row r="74" spans="1:27">
      <c r="A74" s="11"/>
      <c r="B74" s="74" t="s">
        <v>59</v>
      </c>
      <c r="C74" s="33"/>
      <c r="D74" s="33"/>
      <c r="E74" s="61">
        <f>ROUND(SUM(E59:E73),0)</f>
        <v>0</v>
      </c>
      <c r="F74" s="61">
        <f>ROUND(SUM(F59:F73),0)</f>
        <v>0</v>
      </c>
      <c r="G74" s="52">
        <f>IF($J74=0,0,(F74/$J74))</f>
        <v>0</v>
      </c>
      <c r="H74" s="54">
        <f>SUM(H59:H73)</f>
        <v>0</v>
      </c>
      <c r="I74" s="52">
        <f>IF($J74=0,0,(H74/$J74))</f>
        <v>0</v>
      </c>
      <c r="J74" s="61">
        <f>ROUND(SUM(J59:J73),0)</f>
        <v>0</v>
      </c>
      <c r="K74" s="55" t="str">
        <f>IF(J74=0,"-",J74/J74)</f>
        <v>-</v>
      </c>
      <c r="AA74"/>
    </row>
    <row r="75" spans="1:27">
      <c r="A75" s="11"/>
      <c r="B75" s="74"/>
      <c r="C75" s="33" t="s">
        <v>58</v>
      </c>
      <c r="D75" s="33"/>
      <c r="E75" s="62">
        <f>IF(E$78=0,0,(E74/E78))</f>
        <v>0</v>
      </c>
      <c r="F75" s="63">
        <f>IF(F78=0,0,(F74/F78))</f>
        <v>0</v>
      </c>
      <c r="G75" s="64"/>
      <c r="H75" s="63">
        <f>IF(H78=0,0,(H74/H78))</f>
        <v>0</v>
      </c>
      <c r="I75" s="45"/>
      <c r="J75" s="63">
        <f>IF(J78=0,0,(J74/J78))</f>
        <v>0</v>
      </c>
      <c r="K75" s="40"/>
      <c r="AA75"/>
    </row>
    <row r="76" spans="1:27">
      <c r="A76" s="11"/>
      <c r="B76" s="74" t="s">
        <v>79</v>
      </c>
      <c r="C76" s="34"/>
      <c r="D76" s="34"/>
      <c r="E76" s="39">
        <v>0</v>
      </c>
      <c r="F76" s="43">
        <v>0</v>
      </c>
      <c r="G76" s="38"/>
      <c r="H76" s="43"/>
      <c r="I76" s="38"/>
      <c r="J76" s="38">
        <f>ROUND(F76+H76,0)</f>
        <v>0</v>
      </c>
      <c r="K76" s="35"/>
      <c r="AA76"/>
    </row>
    <row r="77" spans="1:27">
      <c r="A77" s="11"/>
      <c r="B77" s="75"/>
      <c r="C77" s="33" t="s">
        <v>58</v>
      </c>
      <c r="D77" s="33"/>
      <c r="E77" s="62">
        <f>IF(E78=0,0,(E76/E78))</f>
        <v>0</v>
      </c>
      <c r="F77" s="62">
        <f>IF(F78=0,0,(F76/F78))</f>
        <v>0</v>
      </c>
      <c r="G77" s="33"/>
      <c r="H77" s="62">
        <f>IF(H78=0,0,(H76/H78))</f>
        <v>0</v>
      </c>
      <c r="I77" s="33"/>
      <c r="J77" s="62">
        <f>IF(J78=0,0,(J76/J78))</f>
        <v>0</v>
      </c>
      <c r="K77" s="35"/>
      <c r="AA77"/>
    </row>
    <row r="78" spans="1:27">
      <c r="A78" s="11"/>
      <c r="B78" s="74" t="s">
        <v>49</v>
      </c>
      <c r="C78" s="33"/>
      <c r="D78" s="33"/>
      <c r="E78" s="61">
        <f>ROUND(E74+E76,0)</f>
        <v>0</v>
      </c>
      <c r="F78" s="61">
        <f>ROUND(F74+F76,0)</f>
        <v>0</v>
      </c>
      <c r="G78" s="65"/>
      <c r="H78" s="61">
        <f>ROUND(H74+H76,0)</f>
        <v>0</v>
      </c>
      <c r="I78" s="65"/>
      <c r="J78" s="61">
        <f>ROUND(J74+J76,0)</f>
        <v>0</v>
      </c>
      <c r="K78" s="35"/>
      <c r="AA78"/>
    </row>
    <row r="79" spans="1:27">
      <c r="A79" s="11"/>
      <c r="B79" s="73"/>
      <c r="C79" s="33" t="s">
        <v>69</v>
      </c>
      <c r="D79" s="33"/>
      <c r="E79" s="45">
        <f>IF(E$48=0,0,(E78/E$48))</f>
        <v>0</v>
      </c>
      <c r="F79" s="64">
        <f>IF(F$48=0,0,(F78/F$48))</f>
        <v>0</v>
      </c>
      <c r="G79" s="33"/>
      <c r="H79" s="64">
        <f>IF(H$48=0,0,(H78/H$48))</f>
        <v>0</v>
      </c>
      <c r="I79" s="33"/>
      <c r="J79" s="64">
        <f>IF(J$48=0,0,(J78/J$48))</f>
        <v>0</v>
      </c>
      <c r="K79" s="35"/>
      <c r="AA79"/>
    </row>
    <row r="80" spans="1:27" ht="6.75" customHeight="1">
      <c r="A80" s="11"/>
      <c r="B80" s="75"/>
      <c r="C80" s="32"/>
      <c r="D80" s="32"/>
      <c r="E80" s="32"/>
      <c r="F80" s="32"/>
      <c r="G80" s="32"/>
      <c r="H80" s="32"/>
      <c r="I80" s="32"/>
      <c r="J80" s="32"/>
      <c r="K80" s="41"/>
      <c r="AA80"/>
    </row>
    <row r="81" spans="1:27">
      <c r="A81" s="11"/>
      <c r="B81" s="76" t="s">
        <v>70</v>
      </c>
      <c r="C81" s="32"/>
      <c r="D81" s="32"/>
      <c r="E81" s="67">
        <v>0</v>
      </c>
      <c r="F81" s="68">
        <v>0</v>
      </c>
      <c r="G81" s="67"/>
      <c r="H81" s="68"/>
      <c r="I81" s="67"/>
      <c r="J81" s="67">
        <f>F81+H81</f>
        <v>0</v>
      </c>
      <c r="K81" s="41"/>
      <c r="AA81"/>
    </row>
    <row r="82" spans="1:27">
      <c r="A82" s="11"/>
      <c r="B82" s="171" t="s">
        <v>178</v>
      </c>
      <c r="C82" s="32"/>
      <c r="D82" s="32"/>
      <c r="E82" s="67">
        <v>0</v>
      </c>
      <c r="F82" s="68">
        <v>0</v>
      </c>
      <c r="G82" s="67"/>
      <c r="H82" s="68">
        <v>0</v>
      </c>
      <c r="I82" s="67"/>
      <c r="J82" s="67">
        <f>F82+H82</f>
        <v>0</v>
      </c>
      <c r="K82" s="41"/>
      <c r="AA82"/>
    </row>
    <row r="83" spans="1:27">
      <c r="A83" s="11"/>
      <c r="B83" s="76" t="s">
        <v>50</v>
      </c>
      <c r="C83" s="32"/>
      <c r="D83" s="32"/>
      <c r="E83" s="69">
        <f>IF(E81=0,0,ROUND((E78/E81),2))</f>
        <v>0</v>
      </c>
      <c r="F83" s="69">
        <f>IF(F81=0,0,ROUND((F78/F81),2))</f>
        <v>0</v>
      </c>
      <c r="G83" s="69"/>
      <c r="H83" s="69">
        <f>IF(H81=0,0,ROUND((H78/H81),2))</f>
        <v>0</v>
      </c>
      <c r="I83" s="69"/>
      <c r="J83" s="69">
        <f>IF(J81=0,0,ROUND((J78/J81),2))</f>
        <v>0</v>
      </c>
      <c r="K83" s="41"/>
      <c r="AA83"/>
    </row>
    <row r="84" spans="1:27">
      <c r="A84" s="11"/>
      <c r="B84" s="171" t="str">
        <f>CONCATENATE("Unit of Service Cost Requested from ",Control!$B$4)</f>
        <v>Unit of Service Cost Requested from LCRB</v>
      </c>
      <c r="C84" s="32"/>
      <c r="D84" s="32"/>
      <c r="E84" s="69">
        <f>IF(E82=0,,ROUND((E78/E82),2))</f>
        <v>0</v>
      </c>
      <c r="F84" s="69">
        <f>IF(F82=0,,ROUND((F78/F82),2))</f>
        <v>0</v>
      </c>
      <c r="G84" s="69"/>
      <c r="H84" s="69">
        <f>IF(H82=0,,ROUND((H78/H82),2))</f>
        <v>0</v>
      </c>
      <c r="I84" s="69"/>
      <c r="J84" s="69">
        <f>IF(J82=0,,ROUND((J78/J82),2))</f>
        <v>0</v>
      </c>
      <c r="K84" s="41"/>
      <c r="AA84"/>
    </row>
    <row r="85" spans="1:27" ht="5.25" customHeight="1">
      <c r="A85" s="11"/>
      <c r="B85" s="171"/>
      <c r="C85" s="32"/>
      <c r="D85" s="32"/>
      <c r="E85" s="116"/>
      <c r="F85" s="116"/>
      <c r="G85" s="32"/>
      <c r="H85" s="32"/>
      <c r="I85" s="32"/>
      <c r="J85" s="32"/>
      <c r="K85" s="41"/>
      <c r="AA85"/>
    </row>
    <row r="86" spans="1:27" ht="14.25" customHeight="1" thickBot="1">
      <c r="A86" s="11"/>
      <c r="B86" s="171" t="s">
        <v>161</v>
      </c>
      <c r="C86" s="32"/>
      <c r="D86" s="32"/>
      <c r="E86" s="32"/>
      <c r="F86" s="78">
        <v>0</v>
      </c>
      <c r="G86" s="71"/>
      <c r="H86" s="71"/>
      <c r="I86" s="71"/>
      <c r="J86" s="70"/>
      <c r="K86" s="41"/>
      <c r="AA86"/>
    </row>
    <row r="87" spans="1:27" ht="15.75" thickBot="1">
      <c r="A87" s="11"/>
      <c r="B87" s="449" t="s">
        <v>51</v>
      </c>
      <c r="C87" s="450"/>
      <c r="D87" s="450"/>
      <c r="E87" s="77"/>
      <c r="F87" s="78">
        <v>0</v>
      </c>
      <c r="G87" s="79"/>
      <c r="H87" s="80"/>
      <c r="I87" s="80"/>
      <c r="J87" s="199"/>
      <c r="K87" s="81"/>
      <c r="AA87"/>
    </row>
    <row r="88" spans="1:27" ht="6" customHeight="1" thickBot="1">
      <c r="A88" s="11"/>
      <c r="B88" s="32"/>
      <c r="C88" s="32"/>
      <c r="D88" s="32"/>
      <c r="E88" s="32"/>
      <c r="F88" s="32"/>
      <c r="G88" s="32"/>
      <c r="H88" s="32"/>
      <c r="I88" s="32"/>
      <c r="J88" s="32"/>
      <c r="K88" s="32"/>
      <c r="AA88"/>
    </row>
    <row r="89" spans="1:27" ht="13.5" customHeight="1" thickBot="1">
      <c r="A89" s="11"/>
      <c r="B89" s="201" t="s">
        <v>403</v>
      </c>
      <c r="C89" s="101"/>
      <c r="D89" s="237" t="str">
        <f>CONCATENATE($J$6,"U2")</f>
        <v>P5U2</v>
      </c>
      <c r="E89" s="32"/>
      <c r="F89" s="32"/>
      <c r="G89" s="32"/>
      <c r="H89" s="32"/>
      <c r="I89" s="32"/>
      <c r="J89" s="32"/>
      <c r="K89" s="32"/>
      <c r="AA89"/>
    </row>
    <row r="90" spans="1:27">
      <c r="A90" s="11"/>
      <c r="B90" s="453" t="s">
        <v>67</v>
      </c>
      <c r="C90" s="454"/>
      <c r="D90" s="102"/>
      <c r="E90" s="173" t="s">
        <v>162</v>
      </c>
      <c r="F90" s="455"/>
      <c r="G90" s="455"/>
      <c r="H90" s="456" t="s">
        <v>68</v>
      </c>
      <c r="I90" s="456"/>
      <c r="J90" s="103"/>
      <c r="K90" s="104"/>
      <c r="AA90"/>
    </row>
    <row r="91" spans="1:27" ht="16.5" customHeight="1">
      <c r="A91" s="11"/>
      <c r="B91" s="451" t="s">
        <v>78</v>
      </c>
      <c r="C91" s="452"/>
      <c r="D91" s="452"/>
      <c r="E91" s="95" t="str">
        <f>+E8</f>
        <v>LCRB Recom</v>
      </c>
      <c r="F91" s="95" t="str">
        <f>+F8</f>
        <v>LCRB Request</v>
      </c>
      <c r="G91" s="95"/>
      <c r="H91" s="95" t="s">
        <v>55</v>
      </c>
      <c r="I91" s="95"/>
      <c r="J91" s="95" t="s">
        <v>64</v>
      </c>
      <c r="K91" s="96"/>
      <c r="AA91"/>
    </row>
    <row r="92" spans="1:27">
      <c r="A92" s="11"/>
      <c r="B92" s="73"/>
      <c r="C92" s="33" t="str">
        <f>$C$29</f>
        <v>Direct Clinical Staff Salaries from Salary Analysis</v>
      </c>
      <c r="D92" s="33"/>
      <c r="E92" s="39">
        <f t="shared" ref="E92:E106" si="10">+F92</f>
        <v>0</v>
      </c>
      <c r="F92" s="338">
        <f>HLOOKUP(D89,'Salary Analysis'!$A$4:$HE$25,3,FALSE)</f>
        <v>0</v>
      </c>
      <c r="G92" s="38"/>
      <c r="H92" s="43"/>
      <c r="I92" s="38"/>
      <c r="J92" s="39">
        <f t="shared" ref="J92:J106" si="11">F92+H92</f>
        <v>0</v>
      </c>
      <c r="K92" s="40" t="str">
        <f>IF(J107=0,"-",J92/J107)</f>
        <v>-</v>
      </c>
      <c r="AA92"/>
    </row>
    <row r="93" spans="1:27">
      <c r="A93" s="11"/>
      <c r="B93" s="73"/>
      <c r="C93" s="33" t="str">
        <f>$C$30</f>
        <v>Immediate Sup Salaries from Salary Analysis</v>
      </c>
      <c r="D93" s="33"/>
      <c r="E93" s="39">
        <f t="shared" si="10"/>
        <v>0</v>
      </c>
      <c r="F93" s="338">
        <f>HLOOKUP(D89,'Salary Analysis'!$A$4:$HE$25,4,FALSE)</f>
        <v>0</v>
      </c>
      <c r="G93" s="38"/>
      <c r="H93" s="44"/>
      <c r="I93" s="38"/>
      <c r="J93" s="38">
        <f t="shared" si="11"/>
        <v>0</v>
      </c>
      <c r="K93" s="40" t="str">
        <f>IF(J107=0,"-",J93/J107)</f>
        <v>-</v>
      </c>
      <c r="AA93"/>
    </row>
    <row r="94" spans="1:27">
      <c r="A94" s="11"/>
      <c r="B94" s="73"/>
      <c r="C94" s="33" t="str">
        <f>$C$31</f>
        <v>Clinical Staff Fringe Benefits</v>
      </c>
      <c r="D94" s="33"/>
      <c r="E94" s="39">
        <f t="shared" si="10"/>
        <v>0</v>
      </c>
      <c r="F94" s="43"/>
      <c r="G94" s="38"/>
      <c r="H94" s="44"/>
      <c r="I94" s="38"/>
      <c r="J94" s="38">
        <f t="shared" si="11"/>
        <v>0</v>
      </c>
      <c r="K94" s="40" t="str">
        <f>IF(J107=0,"-",J94/J107)</f>
        <v>-</v>
      </c>
      <c r="AA94"/>
    </row>
    <row r="95" spans="1:27">
      <c r="A95" s="11"/>
      <c r="B95" s="73"/>
      <c r="C95" s="33" t="str">
        <f>$C$32</f>
        <v>Utilities for Direct Client Service Areas</v>
      </c>
      <c r="D95" s="33"/>
      <c r="E95" s="39">
        <f t="shared" si="10"/>
        <v>0</v>
      </c>
      <c r="F95" s="43"/>
      <c r="G95" s="38"/>
      <c r="H95" s="44"/>
      <c r="I95" s="38"/>
      <c r="J95" s="38">
        <f t="shared" si="11"/>
        <v>0</v>
      </c>
      <c r="K95" s="40" t="str">
        <f>IF(J107=0,"-",J95/J107)</f>
        <v>-</v>
      </c>
      <c r="AA95"/>
    </row>
    <row r="96" spans="1:27">
      <c r="A96" s="11"/>
      <c r="B96" s="73"/>
      <c r="C96" s="33" t="str">
        <f>$C$33</f>
        <v>Telephone /Cell Phone/Internet</v>
      </c>
      <c r="D96" s="33"/>
      <c r="E96" s="39">
        <f t="shared" si="10"/>
        <v>0</v>
      </c>
      <c r="F96" s="43"/>
      <c r="G96" s="38"/>
      <c r="H96" s="44"/>
      <c r="I96" s="38"/>
      <c r="J96" s="38">
        <f t="shared" si="11"/>
        <v>0</v>
      </c>
      <c r="K96" s="40" t="str">
        <f>IF(J107=0,"-",J96/J107)</f>
        <v>-</v>
      </c>
      <c r="AA96"/>
    </row>
    <row r="97" spans="1:27">
      <c r="A97" s="11"/>
      <c r="B97" s="73"/>
      <c r="C97" s="33" t="str">
        <f>$C$34</f>
        <v>Consumable Supplies</v>
      </c>
      <c r="D97" s="33"/>
      <c r="E97" s="39">
        <f t="shared" si="10"/>
        <v>0</v>
      </c>
      <c r="F97" s="43"/>
      <c r="G97" s="38"/>
      <c r="H97" s="44"/>
      <c r="I97" s="38"/>
      <c r="J97" s="38">
        <f t="shared" si="11"/>
        <v>0</v>
      </c>
      <c r="K97" s="40" t="str">
        <f>IF(J107=0,"-",J97/J107)</f>
        <v>-</v>
      </c>
      <c r="AA97"/>
    </row>
    <row r="98" spans="1:27">
      <c r="A98" s="11"/>
      <c r="B98" s="73"/>
      <c r="C98" s="33" t="str">
        <f>$C$35</f>
        <v>Non-consumable Supplies</v>
      </c>
      <c r="D98" s="33"/>
      <c r="E98" s="39">
        <f t="shared" si="10"/>
        <v>0</v>
      </c>
      <c r="F98" s="43"/>
      <c r="G98" s="38"/>
      <c r="H98" s="44"/>
      <c r="I98" s="38"/>
      <c r="J98" s="38">
        <f t="shared" si="11"/>
        <v>0</v>
      </c>
      <c r="K98" s="40" t="str">
        <f>IF(J107=0,"-",J98/J107)</f>
        <v>-</v>
      </c>
      <c r="AA98"/>
    </row>
    <row r="99" spans="1:27">
      <c r="A99" s="11"/>
      <c r="B99" s="73"/>
      <c r="C99" s="33" t="str">
        <f>$C$36</f>
        <v>Printing</v>
      </c>
      <c r="D99" s="33"/>
      <c r="E99" s="39">
        <f t="shared" si="10"/>
        <v>0</v>
      </c>
      <c r="F99" s="43"/>
      <c r="G99" s="38"/>
      <c r="H99" s="44"/>
      <c r="I99" s="38"/>
      <c r="J99" s="38">
        <f t="shared" si="11"/>
        <v>0</v>
      </c>
      <c r="K99" s="40" t="str">
        <f>IF(J107=0,"-",J99/J107)</f>
        <v>-</v>
      </c>
      <c r="AA99"/>
    </row>
    <row r="100" spans="1:27">
      <c r="A100" s="11"/>
      <c r="B100" s="73"/>
      <c r="C100" s="33" t="str">
        <f>$C$37</f>
        <v>Mileage</v>
      </c>
      <c r="D100" s="33"/>
      <c r="E100" s="39">
        <f t="shared" si="10"/>
        <v>0</v>
      </c>
      <c r="F100" s="43"/>
      <c r="G100" s="38"/>
      <c r="H100" s="44"/>
      <c r="I100" s="38"/>
      <c r="J100" s="38">
        <f t="shared" si="11"/>
        <v>0</v>
      </c>
      <c r="K100" s="40" t="str">
        <f>IF(J107=0,"-",J100/J107)</f>
        <v>-</v>
      </c>
      <c r="AA100"/>
    </row>
    <row r="101" spans="1:27">
      <c r="A101" s="11"/>
      <c r="B101" s="73"/>
      <c r="C101" s="33" t="str">
        <f>$C$38</f>
        <v>Rent for Direct Client Service Areas</v>
      </c>
      <c r="D101" s="33"/>
      <c r="E101" s="39">
        <f t="shared" si="10"/>
        <v>0</v>
      </c>
      <c r="F101" s="43"/>
      <c r="G101" s="38"/>
      <c r="H101" s="44"/>
      <c r="I101" s="38"/>
      <c r="J101" s="38">
        <f t="shared" si="11"/>
        <v>0</v>
      </c>
      <c r="K101" s="40" t="str">
        <f>IF(J107=0,"-",J101/J107)</f>
        <v>-</v>
      </c>
      <c r="AA101"/>
    </row>
    <row r="102" spans="1:27">
      <c r="A102" s="11"/>
      <c r="B102" s="73"/>
      <c r="C102" s="33" t="str">
        <f>$C$39</f>
        <v>Other</v>
      </c>
      <c r="D102" s="72"/>
      <c r="E102" s="39">
        <f t="shared" si="10"/>
        <v>0</v>
      </c>
      <c r="F102" s="43"/>
      <c r="G102" s="38"/>
      <c r="H102" s="44"/>
      <c r="I102" s="38"/>
      <c r="J102" s="38">
        <f t="shared" si="11"/>
        <v>0</v>
      </c>
      <c r="K102" s="40" t="str">
        <f>IF(J107=0,"-",J102/J107)</f>
        <v>-</v>
      </c>
      <c r="AA102"/>
    </row>
    <row r="103" spans="1:27">
      <c r="A103" s="11"/>
      <c r="B103" s="73"/>
      <c r="C103" s="33" t="str">
        <f>$C$40</f>
        <v>Other</v>
      </c>
      <c r="D103" s="38"/>
      <c r="E103" s="39">
        <f t="shared" si="10"/>
        <v>0</v>
      </c>
      <c r="F103" s="43"/>
      <c r="G103" s="38"/>
      <c r="H103" s="44"/>
      <c r="I103" s="38"/>
      <c r="J103" s="38">
        <f t="shared" si="11"/>
        <v>0</v>
      </c>
      <c r="K103" s="40" t="str">
        <f>IF(J107=0,"-",J103/J107)</f>
        <v>-</v>
      </c>
      <c r="AA103"/>
    </row>
    <row r="104" spans="1:27">
      <c r="A104" s="11"/>
      <c r="B104" s="73"/>
      <c r="C104" s="33" t="str">
        <f>$C$41</f>
        <v>Other</v>
      </c>
      <c r="D104" s="38"/>
      <c r="E104" s="39">
        <f t="shared" si="10"/>
        <v>0</v>
      </c>
      <c r="F104" s="43"/>
      <c r="G104" s="38"/>
      <c r="H104" s="44"/>
      <c r="I104" s="38"/>
      <c r="J104" s="38">
        <f t="shared" si="11"/>
        <v>0</v>
      </c>
      <c r="K104" s="40" t="str">
        <f>IF(J107=0,"-",J104/J107)</f>
        <v>-</v>
      </c>
      <c r="AA104"/>
    </row>
    <row r="105" spans="1:27">
      <c r="A105" s="11"/>
      <c r="B105" s="73"/>
      <c r="C105" s="33" t="str">
        <f>$C$42</f>
        <v>Other</v>
      </c>
      <c r="D105" s="38">
        <f>D72</f>
        <v>0</v>
      </c>
      <c r="E105" s="39">
        <f t="shared" si="10"/>
        <v>0</v>
      </c>
      <c r="F105" s="43"/>
      <c r="G105" s="38"/>
      <c r="H105" s="44"/>
      <c r="I105" s="38"/>
      <c r="J105" s="38">
        <f t="shared" si="11"/>
        <v>0</v>
      </c>
      <c r="K105" s="40" t="str">
        <f>IF(J107=0,"-",J105/J107)</f>
        <v>-</v>
      </c>
      <c r="AA105"/>
    </row>
    <row r="106" spans="1:27">
      <c r="A106" s="11"/>
      <c r="B106" s="73"/>
      <c r="C106" s="33" t="str">
        <f>$C$43</f>
        <v>Other</v>
      </c>
      <c r="D106" s="38">
        <f>D73</f>
        <v>0</v>
      </c>
      <c r="E106" s="39">
        <f t="shared" si="10"/>
        <v>0</v>
      </c>
      <c r="F106" s="43"/>
      <c r="G106" s="60"/>
      <c r="H106" s="49"/>
      <c r="I106" s="60"/>
      <c r="J106" s="60">
        <f t="shared" si="11"/>
        <v>0</v>
      </c>
      <c r="K106" s="40" t="str">
        <f>IF(J107=0,"-",J106/J107)</f>
        <v>-</v>
      </c>
      <c r="AA106"/>
    </row>
    <row r="107" spans="1:27">
      <c r="A107" s="11"/>
      <c r="B107" s="74" t="s">
        <v>59</v>
      </c>
      <c r="C107" s="33"/>
      <c r="D107" s="33"/>
      <c r="E107" s="61">
        <f>ROUND(SUM(E92:E106),0)</f>
        <v>0</v>
      </c>
      <c r="F107" s="61">
        <f>ROUND(SUM(F92:F106),0)</f>
        <v>0</v>
      </c>
      <c r="G107" s="52">
        <f>IF($J107=0,0,(F107/$J107))</f>
        <v>0</v>
      </c>
      <c r="H107" s="54">
        <f>SUM(H92:H106)</f>
        <v>0</v>
      </c>
      <c r="I107" s="52">
        <f>IF($J107=0,0,(H107/$J107))</f>
        <v>0</v>
      </c>
      <c r="J107" s="61">
        <f>ROUND(SUM(J92:J106),0)</f>
        <v>0</v>
      </c>
      <c r="K107" s="55" t="str">
        <f>IF(J107=0,"-",J107/J107)</f>
        <v>-</v>
      </c>
      <c r="AA107"/>
    </row>
    <row r="108" spans="1:27">
      <c r="A108" s="11"/>
      <c r="B108" s="74"/>
      <c r="C108" s="33" t="s">
        <v>58</v>
      </c>
      <c r="D108" s="33"/>
      <c r="E108" s="62">
        <f>IF(E$78=0,0,(E107/E111))</f>
        <v>0</v>
      </c>
      <c r="F108" s="63">
        <f>IF(F111=0,0,(F107/F111))</f>
        <v>0</v>
      </c>
      <c r="G108" s="64"/>
      <c r="H108" s="63">
        <f>IF(H111=0,0,(H107/H111))</f>
        <v>0</v>
      </c>
      <c r="I108" s="45"/>
      <c r="J108" s="63">
        <f>IF(J111=0,0,(J107/J111))</f>
        <v>0</v>
      </c>
      <c r="K108" s="40"/>
      <c r="AA108"/>
    </row>
    <row r="109" spans="1:27">
      <c r="A109" s="11"/>
      <c r="B109" s="74" t="s">
        <v>79</v>
      </c>
      <c r="C109" s="34"/>
      <c r="D109" s="34"/>
      <c r="E109" s="39">
        <f>ROUND(+F109,0)</f>
        <v>0</v>
      </c>
      <c r="F109" s="43"/>
      <c r="G109" s="38"/>
      <c r="H109" s="43"/>
      <c r="I109" s="38"/>
      <c r="J109" s="38">
        <f>ROUND(F109+H109,0)</f>
        <v>0</v>
      </c>
      <c r="K109" s="35"/>
      <c r="AA109"/>
    </row>
    <row r="110" spans="1:27">
      <c r="A110" s="11"/>
      <c r="B110" s="75"/>
      <c r="C110" s="33" t="s">
        <v>58</v>
      </c>
      <c r="D110" s="33"/>
      <c r="E110" s="62">
        <f>IF(E111=0,0,(E109/E111))</f>
        <v>0</v>
      </c>
      <c r="F110" s="62">
        <f>IF(F111=0,0,(F109/F111))</f>
        <v>0</v>
      </c>
      <c r="G110" s="33"/>
      <c r="H110" s="62">
        <f>IF(H111=0,0,(H109/H111))</f>
        <v>0</v>
      </c>
      <c r="I110" s="33"/>
      <c r="J110" s="62">
        <f>IF(J111=0,0,(J109/J111))</f>
        <v>0</v>
      </c>
      <c r="K110" s="35"/>
      <c r="AA110"/>
    </row>
    <row r="111" spans="1:27">
      <c r="A111" s="11"/>
      <c r="B111" s="74" t="s">
        <v>49</v>
      </c>
      <c r="C111" s="33"/>
      <c r="D111" s="33"/>
      <c r="E111" s="61">
        <f>ROUND(E107+E109,0)</f>
        <v>0</v>
      </c>
      <c r="F111" s="61">
        <f>ROUND(F107+F109,0)</f>
        <v>0</v>
      </c>
      <c r="G111" s="65"/>
      <c r="H111" s="61">
        <f>ROUND(H107+H109,0)</f>
        <v>0</v>
      </c>
      <c r="I111" s="65"/>
      <c r="J111" s="61">
        <f>ROUND(J107+J109,0)</f>
        <v>0</v>
      </c>
      <c r="K111" s="35"/>
      <c r="AA111"/>
    </row>
    <row r="112" spans="1:27">
      <c r="A112" s="11"/>
      <c r="B112" s="73"/>
      <c r="C112" s="33" t="s">
        <v>69</v>
      </c>
      <c r="D112" s="33"/>
      <c r="E112" s="45">
        <f>IF(E$48=0,0,(E111/E$48))</f>
        <v>0</v>
      </c>
      <c r="F112" s="64">
        <f>IF(F$48=0,0,(F111/F$48))</f>
        <v>0</v>
      </c>
      <c r="G112" s="33"/>
      <c r="H112" s="64">
        <f>IF(H$48=0,0,(H111/H$48))</f>
        <v>0</v>
      </c>
      <c r="I112" s="33"/>
      <c r="J112" s="64">
        <f>IF(J$48=0,0,(J111/J$48))</f>
        <v>0</v>
      </c>
      <c r="K112" s="35"/>
      <c r="AA112"/>
    </row>
    <row r="113" spans="1:27" ht="6" customHeight="1">
      <c r="A113" s="11"/>
      <c r="B113" s="75"/>
      <c r="C113" s="32"/>
      <c r="D113" s="32"/>
      <c r="E113" s="32"/>
      <c r="F113" s="32"/>
      <c r="G113" s="32"/>
      <c r="H113" s="32"/>
      <c r="I113" s="32"/>
      <c r="J113" s="32"/>
      <c r="K113" s="41"/>
      <c r="AA113"/>
    </row>
    <row r="114" spans="1:27">
      <c r="A114" s="11"/>
      <c r="B114" s="76" t="s">
        <v>70</v>
      </c>
      <c r="C114" s="32"/>
      <c r="D114" s="32"/>
      <c r="E114" s="67">
        <f>+F114</f>
        <v>0</v>
      </c>
      <c r="F114" s="68"/>
      <c r="G114" s="67"/>
      <c r="H114" s="68"/>
      <c r="I114" s="67"/>
      <c r="J114" s="67">
        <f>F114+H114</f>
        <v>0</v>
      </c>
      <c r="K114" s="41"/>
      <c r="AA114"/>
    </row>
    <row r="115" spans="1:27">
      <c r="A115" s="11"/>
      <c r="B115" s="171" t="s">
        <v>178</v>
      </c>
      <c r="C115" s="32"/>
      <c r="D115" s="32"/>
      <c r="E115" s="67">
        <f>+F115</f>
        <v>0</v>
      </c>
      <c r="F115" s="68"/>
      <c r="G115" s="67"/>
      <c r="H115" s="68"/>
      <c r="I115" s="67"/>
      <c r="J115" s="67">
        <f>F115+H115</f>
        <v>0</v>
      </c>
      <c r="K115" s="41"/>
      <c r="AA115"/>
    </row>
    <row r="116" spans="1:27">
      <c r="A116" s="11"/>
      <c r="B116" s="76" t="s">
        <v>50</v>
      </c>
      <c r="C116" s="32"/>
      <c r="D116" s="32"/>
      <c r="E116" s="69">
        <f>IF(E114=0,0,ROUND((E111/E114),2))</f>
        <v>0</v>
      </c>
      <c r="F116" s="69">
        <f>IF(F114=0,0,ROUND((F111/F114),2))</f>
        <v>0</v>
      </c>
      <c r="G116" s="69"/>
      <c r="H116" s="69">
        <f>IF(H114=0,0,ROUND((H111/H114),2))</f>
        <v>0</v>
      </c>
      <c r="I116" s="69"/>
      <c r="J116" s="69">
        <f>IF(J114=0,0,ROUND((J111/J114),2))</f>
        <v>0</v>
      </c>
      <c r="K116" s="41"/>
      <c r="AA116"/>
    </row>
    <row r="117" spans="1:27" ht="15.75" customHeight="1">
      <c r="A117" s="11"/>
      <c r="B117" s="223" t="str">
        <f>CONCATENATE("Unit of Service Cost Requested from ",Control!$B$4)</f>
        <v>Unit of Service Cost Requested from LCRB</v>
      </c>
      <c r="C117" s="32"/>
      <c r="D117" s="32"/>
      <c r="E117" s="69">
        <f>IF(E115=0,,ROUND((E111/E115),2))</f>
        <v>0</v>
      </c>
      <c r="F117" s="69">
        <f>IF(F115=0,,ROUND((F111/F115),2))</f>
        <v>0</v>
      </c>
      <c r="G117" s="69"/>
      <c r="H117" s="69">
        <f>IF(H115=0,,ROUND((H111/H115),2))</f>
        <v>0</v>
      </c>
      <c r="I117" s="69"/>
      <c r="J117" s="69">
        <f>IF(J115=0,,ROUND((J111/J115),2))</f>
        <v>0</v>
      </c>
      <c r="K117" s="41"/>
      <c r="AA117"/>
    </row>
    <row r="118" spans="1:27" ht="4.5" customHeight="1">
      <c r="A118" s="11"/>
      <c r="B118" s="76"/>
      <c r="C118" s="32"/>
      <c r="D118" s="32"/>
      <c r="E118" s="116"/>
      <c r="F118" s="116"/>
      <c r="G118" s="32"/>
      <c r="H118" s="32"/>
      <c r="I118" s="32"/>
      <c r="J118" s="32"/>
      <c r="K118" s="41"/>
      <c r="AA118"/>
    </row>
    <row r="119" spans="1:27" ht="15" customHeight="1" thickBot="1">
      <c r="A119" s="11"/>
      <c r="B119" s="171" t="s">
        <v>161</v>
      </c>
      <c r="C119" s="32"/>
      <c r="D119" s="32"/>
      <c r="E119" s="32"/>
      <c r="F119" s="78"/>
      <c r="G119" s="71"/>
      <c r="H119" s="71"/>
      <c r="I119" s="71"/>
      <c r="J119" s="70"/>
      <c r="K119" s="41"/>
      <c r="AA119"/>
    </row>
    <row r="120" spans="1:27" ht="15.75" thickBot="1">
      <c r="A120" s="11"/>
      <c r="B120" s="449" t="s">
        <v>71</v>
      </c>
      <c r="C120" s="450"/>
      <c r="D120" s="450"/>
      <c r="E120" s="77"/>
      <c r="F120" s="78"/>
      <c r="G120" s="79"/>
      <c r="H120" s="80"/>
      <c r="I120" s="80"/>
      <c r="J120" s="199"/>
      <c r="K120" s="81"/>
      <c r="AA120"/>
    </row>
    <row r="121" spans="1:27" ht="9" customHeight="1" thickBot="1">
      <c r="A121" s="11"/>
      <c r="B121" s="32"/>
      <c r="C121" s="32"/>
      <c r="D121" s="32"/>
      <c r="E121" s="32"/>
      <c r="F121" s="32"/>
      <c r="G121" s="32"/>
      <c r="H121" s="32"/>
      <c r="I121" s="32"/>
      <c r="J121" s="32"/>
      <c r="K121" s="32"/>
      <c r="AA121"/>
    </row>
    <row r="122" spans="1:27" ht="15.75" thickBot="1">
      <c r="A122" s="11"/>
      <c r="B122" s="201" t="s">
        <v>405</v>
      </c>
      <c r="C122" s="101"/>
      <c r="D122" s="237" t="str">
        <f>CONCATENATE($J$6,"U3")</f>
        <v>P5U3</v>
      </c>
      <c r="E122" s="32"/>
      <c r="F122" s="32"/>
      <c r="G122" s="32"/>
      <c r="H122" s="32"/>
      <c r="I122" s="32"/>
      <c r="J122" s="32"/>
      <c r="K122" s="32"/>
      <c r="AA122"/>
    </row>
    <row r="123" spans="1:27">
      <c r="A123" s="11"/>
      <c r="B123" s="453" t="s">
        <v>67</v>
      </c>
      <c r="C123" s="454"/>
      <c r="D123" s="102"/>
      <c r="E123" s="173" t="s">
        <v>162</v>
      </c>
      <c r="F123" s="455"/>
      <c r="G123" s="455"/>
      <c r="H123" s="456" t="s">
        <v>68</v>
      </c>
      <c r="I123" s="456"/>
      <c r="J123" s="103"/>
      <c r="K123" s="104"/>
      <c r="AA123"/>
    </row>
    <row r="124" spans="1:27" ht="16.5" customHeight="1">
      <c r="A124" s="11"/>
      <c r="B124" s="451" t="s">
        <v>78</v>
      </c>
      <c r="C124" s="452"/>
      <c r="D124" s="452"/>
      <c r="E124" s="95" t="str">
        <f>+E8</f>
        <v>LCRB Recom</v>
      </c>
      <c r="F124" s="95" t="str">
        <f>+F8</f>
        <v>LCRB Request</v>
      </c>
      <c r="G124" s="95"/>
      <c r="H124" s="95" t="s">
        <v>55</v>
      </c>
      <c r="I124" s="95"/>
      <c r="J124" s="95" t="s">
        <v>64</v>
      </c>
      <c r="K124" s="96"/>
      <c r="AA124"/>
    </row>
    <row r="125" spans="1:27">
      <c r="A125" s="11"/>
      <c r="B125" s="73"/>
      <c r="C125" s="33" t="str">
        <f>$C$29</f>
        <v>Direct Clinical Staff Salaries from Salary Analysis</v>
      </c>
      <c r="D125" s="33"/>
      <c r="E125" s="39">
        <f>+F125</f>
        <v>0</v>
      </c>
      <c r="F125" s="338">
        <f>HLOOKUP(D122,'Salary Analysis'!$A$4:$HE$25,3,FALSE)</f>
        <v>0</v>
      </c>
      <c r="G125" s="38"/>
      <c r="H125" s="43"/>
      <c r="I125" s="38"/>
      <c r="J125" s="39">
        <f>F125+H125</f>
        <v>0</v>
      </c>
      <c r="K125" s="40" t="str">
        <f>IF(J140=0,"-",J125/J140)</f>
        <v>-</v>
      </c>
      <c r="AA125"/>
    </row>
    <row r="126" spans="1:27">
      <c r="A126" s="11"/>
      <c r="B126" s="73"/>
      <c r="C126" s="33" t="str">
        <f>$C$30</f>
        <v>Immediate Sup Salaries from Salary Analysis</v>
      </c>
      <c r="D126" s="33"/>
      <c r="E126" s="39">
        <f t="shared" ref="E126:E139" si="12">+F126</f>
        <v>0</v>
      </c>
      <c r="F126" s="338">
        <f>HLOOKUP(D122,'Salary Analysis'!$A$4:$HE$25,4,FALSE)</f>
        <v>0</v>
      </c>
      <c r="G126" s="38"/>
      <c r="H126" s="44"/>
      <c r="I126" s="38"/>
      <c r="J126" s="38">
        <f t="shared" ref="J126:J139" si="13">F126+H126</f>
        <v>0</v>
      </c>
      <c r="K126" s="40" t="str">
        <f>IF(J140=0,"-",J126/J140)</f>
        <v>-</v>
      </c>
      <c r="AA126"/>
    </row>
    <row r="127" spans="1:27">
      <c r="A127" s="11"/>
      <c r="B127" s="73"/>
      <c r="C127" s="33" t="str">
        <f>$C$31</f>
        <v>Clinical Staff Fringe Benefits</v>
      </c>
      <c r="D127" s="33"/>
      <c r="E127" s="39">
        <f t="shared" si="12"/>
        <v>0</v>
      </c>
      <c r="F127" s="43"/>
      <c r="G127" s="38"/>
      <c r="H127" s="44"/>
      <c r="I127" s="38"/>
      <c r="J127" s="38">
        <f t="shared" si="13"/>
        <v>0</v>
      </c>
      <c r="K127" s="40" t="str">
        <f>IF(J140=0,"-",J127/J140)</f>
        <v>-</v>
      </c>
      <c r="AA127"/>
    </row>
    <row r="128" spans="1:27">
      <c r="A128" s="11"/>
      <c r="B128" s="73"/>
      <c r="C128" s="33" t="str">
        <f>$C$32</f>
        <v>Utilities for Direct Client Service Areas</v>
      </c>
      <c r="D128" s="33"/>
      <c r="E128" s="39">
        <f t="shared" si="12"/>
        <v>0</v>
      </c>
      <c r="F128" s="43"/>
      <c r="G128" s="38"/>
      <c r="H128" s="44"/>
      <c r="I128" s="38"/>
      <c r="J128" s="38">
        <f t="shared" si="13"/>
        <v>0</v>
      </c>
      <c r="K128" s="40" t="str">
        <f>IF(J140=0,"-",J128/J140)</f>
        <v>-</v>
      </c>
      <c r="AA128"/>
    </row>
    <row r="129" spans="1:27">
      <c r="A129" s="11"/>
      <c r="B129" s="73"/>
      <c r="C129" s="33" t="str">
        <f>$C$33</f>
        <v>Telephone /Cell Phone/Internet</v>
      </c>
      <c r="D129" s="33"/>
      <c r="E129" s="39">
        <f t="shared" si="12"/>
        <v>0</v>
      </c>
      <c r="F129" s="43"/>
      <c r="G129" s="38"/>
      <c r="H129" s="44"/>
      <c r="I129" s="38"/>
      <c r="J129" s="38">
        <f t="shared" si="13"/>
        <v>0</v>
      </c>
      <c r="K129" s="40" t="str">
        <f>IF(J140=0,"-",J129/J140)</f>
        <v>-</v>
      </c>
      <c r="AA129"/>
    </row>
    <row r="130" spans="1:27">
      <c r="A130" s="11"/>
      <c r="B130" s="73"/>
      <c r="C130" s="33" t="str">
        <f>$C$34</f>
        <v>Consumable Supplies</v>
      </c>
      <c r="D130" s="33"/>
      <c r="E130" s="39">
        <f t="shared" si="12"/>
        <v>0</v>
      </c>
      <c r="F130" s="43"/>
      <c r="G130" s="38"/>
      <c r="H130" s="44"/>
      <c r="I130" s="38"/>
      <c r="J130" s="38">
        <f t="shared" si="13"/>
        <v>0</v>
      </c>
      <c r="K130" s="40" t="str">
        <f>IF(J140=0,"-",J130/J140)</f>
        <v>-</v>
      </c>
      <c r="AA130"/>
    </row>
    <row r="131" spans="1:27">
      <c r="A131" s="11"/>
      <c r="B131" s="73"/>
      <c r="C131" s="33" t="str">
        <f>$C$35</f>
        <v>Non-consumable Supplies</v>
      </c>
      <c r="D131" s="33"/>
      <c r="E131" s="39">
        <f t="shared" si="12"/>
        <v>0</v>
      </c>
      <c r="F131" s="43"/>
      <c r="G131" s="38"/>
      <c r="H131" s="44"/>
      <c r="I131" s="38"/>
      <c r="J131" s="38">
        <f t="shared" si="13"/>
        <v>0</v>
      </c>
      <c r="K131" s="40" t="str">
        <f>IF(J140=0,"-",J131/J140)</f>
        <v>-</v>
      </c>
      <c r="AA131"/>
    </row>
    <row r="132" spans="1:27">
      <c r="A132" s="11"/>
      <c r="B132" s="73"/>
      <c r="C132" s="33" t="str">
        <f>$C$36</f>
        <v>Printing</v>
      </c>
      <c r="D132" s="33"/>
      <c r="E132" s="39">
        <f t="shared" si="12"/>
        <v>0</v>
      </c>
      <c r="F132" s="43"/>
      <c r="G132" s="38"/>
      <c r="H132" s="44"/>
      <c r="I132" s="38"/>
      <c r="J132" s="38">
        <f t="shared" si="13"/>
        <v>0</v>
      </c>
      <c r="K132" s="40" t="str">
        <f>IF(J140=0,"-",J132/J140)</f>
        <v>-</v>
      </c>
      <c r="AA132"/>
    </row>
    <row r="133" spans="1:27">
      <c r="A133" s="11"/>
      <c r="B133" s="73"/>
      <c r="C133" s="33" t="str">
        <f>$C$37</f>
        <v>Mileage</v>
      </c>
      <c r="D133" s="33"/>
      <c r="E133" s="39">
        <f t="shared" si="12"/>
        <v>0</v>
      </c>
      <c r="F133" s="43"/>
      <c r="G133" s="38"/>
      <c r="H133" s="44"/>
      <c r="I133" s="38"/>
      <c r="J133" s="38">
        <f t="shared" si="13"/>
        <v>0</v>
      </c>
      <c r="K133" s="40" t="str">
        <f>IF(J140=0,"-",J133/J140)</f>
        <v>-</v>
      </c>
      <c r="AA133"/>
    </row>
    <row r="134" spans="1:27">
      <c r="A134" s="11"/>
      <c r="B134" s="73"/>
      <c r="C134" s="33" t="str">
        <f>$C$38</f>
        <v>Rent for Direct Client Service Areas</v>
      </c>
      <c r="D134" s="38"/>
      <c r="E134" s="39">
        <f t="shared" si="12"/>
        <v>0</v>
      </c>
      <c r="F134" s="43"/>
      <c r="G134" s="38"/>
      <c r="H134" s="44"/>
      <c r="I134" s="38"/>
      <c r="J134" s="38">
        <f t="shared" si="13"/>
        <v>0</v>
      </c>
      <c r="K134" s="40" t="str">
        <f>IF(J140=0,"-",J134/J140)</f>
        <v>-</v>
      </c>
      <c r="AA134"/>
    </row>
    <row r="135" spans="1:27">
      <c r="A135" s="11"/>
      <c r="B135" s="73"/>
      <c r="C135" s="33" t="str">
        <f>$C$39</f>
        <v>Other</v>
      </c>
      <c r="D135" s="38"/>
      <c r="E135" s="39">
        <f t="shared" si="12"/>
        <v>0</v>
      </c>
      <c r="F135" s="43"/>
      <c r="G135" s="38"/>
      <c r="H135" s="44"/>
      <c r="I135" s="38"/>
      <c r="J135" s="38">
        <f t="shared" si="13"/>
        <v>0</v>
      </c>
      <c r="K135" s="40" t="str">
        <f>IF(J140=0,"-",J135/J140)</f>
        <v>-</v>
      </c>
      <c r="AA135"/>
    </row>
    <row r="136" spans="1:27">
      <c r="A136" s="11"/>
      <c r="B136" s="73"/>
      <c r="C136" s="33" t="str">
        <f>$C$40</f>
        <v>Other</v>
      </c>
      <c r="D136" s="38"/>
      <c r="E136" s="39">
        <f t="shared" si="12"/>
        <v>0</v>
      </c>
      <c r="F136" s="43"/>
      <c r="G136" s="38"/>
      <c r="H136" s="44"/>
      <c r="I136" s="38"/>
      <c r="J136" s="38">
        <f t="shared" si="13"/>
        <v>0</v>
      </c>
      <c r="K136" s="40" t="str">
        <f>IF(J140=0,"-",J136/J140)</f>
        <v>-</v>
      </c>
      <c r="AA136"/>
    </row>
    <row r="137" spans="1:27">
      <c r="A137" s="11"/>
      <c r="B137" s="73"/>
      <c r="C137" s="33" t="str">
        <f>$C$41</f>
        <v>Other</v>
      </c>
      <c r="D137" s="38"/>
      <c r="E137" s="39">
        <f t="shared" si="12"/>
        <v>0</v>
      </c>
      <c r="F137" s="43"/>
      <c r="G137" s="38"/>
      <c r="H137" s="44"/>
      <c r="I137" s="38"/>
      <c r="J137" s="38">
        <f t="shared" si="13"/>
        <v>0</v>
      </c>
      <c r="K137" s="40" t="str">
        <f>IF(J140=0,"-",J137/J140)</f>
        <v>-</v>
      </c>
      <c r="AA137"/>
    </row>
    <row r="138" spans="1:27">
      <c r="A138" s="11"/>
      <c r="B138" s="73"/>
      <c r="C138" s="33" t="str">
        <f>$C$42</f>
        <v>Other</v>
      </c>
      <c r="D138" s="38">
        <f>D105</f>
        <v>0</v>
      </c>
      <c r="E138" s="39">
        <f t="shared" si="12"/>
        <v>0</v>
      </c>
      <c r="F138" s="43"/>
      <c r="G138" s="38"/>
      <c r="H138" s="44"/>
      <c r="I138" s="38"/>
      <c r="J138" s="38">
        <f t="shared" si="13"/>
        <v>0</v>
      </c>
      <c r="K138" s="40" t="str">
        <f>IF(J140=0,"-",J138/J140)</f>
        <v>-</v>
      </c>
      <c r="AA138"/>
    </row>
    <row r="139" spans="1:27">
      <c r="A139" s="11"/>
      <c r="B139" s="73"/>
      <c r="C139" s="33" t="str">
        <f>$C$43</f>
        <v>Other</v>
      </c>
      <c r="D139" s="38">
        <f>D106</f>
        <v>0</v>
      </c>
      <c r="E139" s="39">
        <f t="shared" si="12"/>
        <v>0</v>
      </c>
      <c r="F139" s="43"/>
      <c r="G139" s="60"/>
      <c r="H139" s="49"/>
      <c r="I139" s="60"/>
      <c r="J139" s="60">
        <f t="shared" si="13"/>
        <v>0</v>
      </c>
      <c r="K139" s="40" t="str">
        <f>IF(J140=0,"-",J139/J140)</f>
        <v>-</v>
      </c>
      <c r="AA139"/>
    </row>
    <row r="140" spans="1:27">
      <c r="A140" s="11"/>
      <c r="B140" s="74" t="s">
        <v>59</v>
      </c>
      <c r="C140" s="33"/>
      <c r="D140" s="33"/>
      <c r="E140" s="61">
        <f>ROUND(SUM(E125:E139),0)</f>
        <v>0</v>
      </c>
      <c r="F140" s="61">
        <f>ROUND(SUM(F125:F139),0)</f>
        <v>0</v>
      </c>
      <c r="G140" s="52">
        <f>IF($J140=0,0,(F140/$J140))</f>
        <v>0</v>
      </c>
      <c r="H140" s="54">
        <f>SUM(H125:H139)</f>
        <v>0</v>
      </c>
      <c r="I140" s="52">
        <f>IF($J140=0,0,(H140/$J140))</f>
        <v>0</v>
      </c>
      <c r="J140" s="61">
        <f>ROUND(SUM(J125:J139),0)</f>
        <v>0</v>
      </c>
      <c r="K140" s="55" t="str">
        <f>IF(J140=0,"-",J140/J140)</f>
        <v>-</v>
      </c>
      <c r="AA140"/>
    </row>
    <row r="141" spans="1:27">
      <c r="A141" s="11"/>
      <c r="B141" s="74"/>
      <c r="C141" s="33" t="s">
        <v>58</v>
      </c>
      <c r="D141" s="33"/>
      <c r="E141" s="62">
        <f>IF(E$78=0,0,(E140/E144))</f>
        <v>0</v>
      </c>
      <c r="F141" s="63">
        <f>IF(F144=0,0,(F140/F144))</f>
        <v>0</v>
      </c>
      <c r="G141" s="64"/>
      <c r="H141" s="63">
        <f>IF(H144=0,0,(H140/H144))</f>
        <v>0</v>
      </c>
      <c r="I141" s="45"/>
      <c r="J141" s="63">
        <f>IF(J144=0,0,(J140/J144))</f>
        <v>0</v>
      </c>
      <c r="K141" s="40"/>
      <c r="AA141"/>
    </row>
    <row r="142" spans="1:27">
      <c r="A142" s="11"/>
      <c r="B142" s="74" t="s">
        <v>79</v>
      </c>
      <c r="C142" s="34"/>
      <c r="D142" s="34"/>
      <c r="E142" s="39">
        <f>ROUND(+F142,0)</f>
        <v>0</v>
      </c>
      <c r="F142" s="43"/>
      <c r="G142" s="38"/>
      <c r="H142" s="43"/>
      <c r="I142" s="38"/>
      <c r="J142" s="38">
        <f>ROUND(F142+H142,0)</f>
        <v>0</v>
      </c>
      <c r="K142" s="35"/>
      <c r="AA142"/>
    </row>
    <row r="143" spans="1:27">
      <c r="A143" s="11"/>
      <c r="B143" s="75"/>
      <c r="C143" s="33" t="s">
        <v>58</v>
      </c>
      <c r="D143" s="33"/>
      <c r="E143" s="62">
        <f>IF(E144=0,0,(E142/E144))</f>
        <v>0</v>
      </c>
      <c r="F143" s="62">
        <f>IF(F144=0,0,(F142/F144))</f>
        <v>0</v>
      </c>
      <c r="G143" s="33"/>
      <c r="H143" s="62">
        <f>IF(H144=0,0,(H142/H144))</f>
        <v>0</v>
      </c>
      <c r="I143" s="33"/>
      <c r="J143" s="62">
        <f>IF(J144=0,0,(J142/J144))</f>
        <v>0</v>
      </c>
      <c r="K143" s="35"/>
      <c r="AA143"/>
    </row>
    <row r="144" spans="1:27">
      <c r="A144" s="11"/>
      <c r="B144" s="74" t="s">
        <v>49</v>
      </c>
      <c r="C144" s="33"/>
      <c r="D144" s="33"/>
      <c r="E144" s="61">
        <f>ROUND(E140+E142,0)</f>
        <v>0</v>
      </c>
      <c r="F144" s="61">
        <f>ROUND(F140+F142,0)</f>
        <v>0</v>
      </c>
      <c r="G144" s="65"/>
      <c r="H144" s="61">
        <f>ROUND(H140+H142,0)</f>
        <v>0</v>
      </c>
      <c r="I144" s="65"/>
      <c r="J144" s="61">
        <f>ROUND(J140+J142,0)</f>
        <v>0</v>
      </c>
      <c r="K144" s="35"/>
      <c r="AA144"/>
    </row>
    <row r="145" spans="1:27">
      <c r="A145" s="11"/>
      <c r="B145" s="73"/>
      <c r="C145" s="33" t="s">
        <v>69</v>
      </c>
      <c r="D145" s="33"/>
      <c r="E145" s="45">
        <f>IF(E$48=0,0,(E144/E$48))</f>
        <v>0</v>
      </c>
      <c r="F145" s="64">
        <f>IF(F$48=0,0,(F144/F$48))</f>
        <v>0</v>
      </c>
      <c r="G145" s="33"/>
      <c r="H145" s="64">
        <f>IF(H$48=0,0,(H144/H$48))</f>
        <v>0</v>
      </c>
      <c r="I145" s="33"/>
      <c r="J145" s="64">
        <f>IF(J$48=0,0,(J144/J$48))</f>
        <v>0</v>
      </c>
      <c r="K145" s="35"/>
      <c r="AA145"/>
    </row>
    <row r="146" spans="1:27" ht="6.75" customHeight="1">
      <c r="A146" s="11"/>
      <c r="B146" s="75"/>
      <c r="C146" s="32"/>
      <c r="D146" s="32"/>
      <c r="E146" s="32"/>
      <c r="F146" s="32"/>
      <c r="G146" s="32"/>
      <c r="H146" s="32"/>
      <c r="I146" s="32"/>
      <c r="J146" s="32"/>
      <c r="K146" s="41"/>
      <c r="AA146"/>
    </row>
    <row r="147" spans="1:27">
      <c r="A147" s="11"/>
      <c r="B147" s="76" t="s">
        <v>70</v>
      </c>
      <c r="C147" s="32"/>
      <c r="D147" s="32"/>
      <c r="E147" s="67">
        <f>+F147</f>
        <v>0</v>
      </c>
      <c r="F147" s="68"/>
      <c r="G147" s="67"/>
      <c r="H147" s="68"/>
      <c r="I147" s="67"/>
      <c r="J147" s="67">
        <f>F147+H147</f>
        <v>0</v>
      </c>
      <c r="K147" s="41"/>
      <c r="AA147"/>
    </row>
    <row r="148" spans="1:27">
      <c r="A148" s="11"/>
      <c r="B148" s="171" t="s">
        <v>178</v>
      </c>
      <c r="C148" s="32"/>
      <c r="D148" s="32"/>
      <c r="E148" s="67">
        <f>+F148</f>
        <v>0</v>
      </c>
      <c r="F148" s="68"/>
      <c r="G148" s="67"/>
      <c r="H148" s="68"/>
      <c r="I148" s="67"/>
      <c r="J148" s="67">
        <f>F148+H148</f>
        <v>0</v>
      </c>
      <c r="K148" s="41"/>
      <c r="AA148"/>
    </row>
    <row r="149" spans="1:27">
      <c r="A149" s="11"/>
      <c r="B149" s="76" t="s">
        <v>50</v>
      </c>
      <c r="C149" s="32"/>
      <c r="D149" s="32"/>
      <c r="E149" s="69">
        <f>IF(E147=0,0,ROUND((E144/E147),2))</f>
        <v>0</v>
      </c>
      <c r="F149" s="69">
        <f>IF(F147=0,0,ROUND((F144/F147),2))</f>
        <v>0</v>
      </c>
      <c r="G149" s="69"/>
      <c r="H149" s="69">
        <f>IF(H147=0,0,ROUND((H144/H147),2))</f>
        <v>0</v>
      </c>
      <c r="I149" s="69"/>
      <c r="J149" s="69">
        <f>IF(J147=0,0,ROUND((J144/J147),2))</f>
        <v>0</v>
      </c>
      <c r="K149" s="41"/>
      <c r="AA149"/>
    </row>
    <row r="150" spans="1:27">
      <c r="A150" s="11"/>
      <c r="B150" s="76" t="str">
        <f>CONCATENATE("Unit of Service Cost Requested from ",Control!$B$4)</f>
        <v>Unit of Service Cost Requested from LCRB</v>
      </c>
      <c r="C150" s="32"/>
      <c r="D150" s="32"/>
      <c r="E150" s="69">
        <f>IF(E148=0,,ROUND((E144/E148),2))</f>
        <v>0</v>
      </c>
      <c r="F150" s="69">
        <f>IF(F148=0,,ROUND((F144/F148),2))</f>
        <v>0</v>
      </c>
      <c r="G150" s="69"/>
      <c r="H150" s="69">
        <f>IF(H148=0,,ROUND((H144/H148),2))</f>
        <v>0</v>
      </c>
      <c r="I150" s="69"/>
      <c r="J150" s="69">
        <f>IF(J148=0,,ROUND((J144/J148),2))</f>
        <v>0</v>
      </c>
      <c r="K150" s="41"/>
      <c r="AA150"/>
    </row>
    <row r="151" spans="1:27" ht="4.5" customHeight="1">
      <c r="A151" s="11"/>
      <c r="B151" s="76"/>
      <c r="C151" s="32"/>
      <c r="D151" s="32"/>
      <c r="E151" s="116"/>
      <c r="F151" s="116"/>
      <c r="G151" s="32"/>
      <c r="H151" s="32"/>
      <c r="I151" s="32"/>
      <c r="J151" s="32"/>
      <c r="K151" s="41"/>
      <c r="AA151"/>
    </row>
    <row r="152" spans="1:27" ht="18" customHeight="1" thickBot="1">
      <c r="A152" s="11"/>
      <c r="B152" s="171" t="s">
        <v>161</v>
      </c>
      <c r="C152" s="32"/>
      <c r="D152" s="32"/>
      <c r="E152" s="32"/>
      <c r="F152" s="78"/>
      <c r="G152" s="71"/>
      <c r="H152" s="71"/>
      <c r="I152" s="71"/>
      <c r="J152" s="70"/>
      <c r="K152" s="41"/>
      <c r="AA152"/>
    </row>
    <row r="153" spans="1:27" ht="15.75" thickBot="1">
      <c r="A153" s="11"/>
      <c r="B153" s="449" t="s">
        <v>51</v>
      </c>
      <c r="C153" s="450"/>
      <c r="D153" s="450"/>
      <c r="E153" s="77"/>
      <c r="F153" s="78"/>
      <c r="G153" s="79"/>
      <c r="H153" s="80"/>
      <c r="I153" s="80"/>
      <c r="J153" s="199"/>
      <c r="K153" s="81"/>
      <c r="AA153"/>
    </row>
    <row r="154" spans="1:27" ht="9" customHeight="1" thickBot="1">
      <c r="A154" s="11"/>
      <c r="B154" s="32"/>
      <c r="C154" s="32"/>
      <c r="D154" s="32"/>
      <c r="E154" s="32"/>
      <c r="F154" s="32"/>
      <c r="G154" s="32"/>
      <c r="H154" s="32"/>
      <c r="I154" s="32"/>
      <c r="J154" s="32"/>
      <c r="K154" s="32"/>
      <c r="AA154"/>
    </row>
    <row r="155" spans="1:27" ht="15.75" thickBot="1">
      <c r="A155" s="11"/>
      <c r="B155" s="201" t="s">
        <v>406</v>
      </c>
      <c r="C155" s="101"/>
      <c r="D155" s="237" t="str">
        <f>CONCATENATE($J$6,"U4")</f>
        <v>P5U4</v>
      </c>
      <c r="E155" s="32"/>
      <c r="F155" s="32"/>
      <c r="G155" s="32"/>
      <c r="H155" s="32"/>
      <c r="I155" s="32"/>
      <c r="J155" s="32"/>
      <c r="K155" s="32"/>
      <c r="AA155"/>
    </row>
    <row r="156" spans="1:27">
      <c r="A156" s="11"/>
      <c r="B156" s="453" t="s">
        <v>67</v>
      </c>
      <c r="C156" s="454"/>
      <c r="D156" s="102"/>
      <c r="E156" s="173" t="s">
        <v>162</v>
      </c>
      <c r="F156" s="455"/>
      <c r="G156" s="455"/>
      <c r="H156" s="456" t="s">
        <v>68</v>
      </c>
      <c r="I156" s="456"/>
      <c r="J156" s="103"/>
      <c r="K156" s="104"/>
      <c r="AA156"/>
    </row>
    <row r="157" spans="1:27" ht="16.5" customHeight="1">
      <c r="A157" s="11"/>
      <c r="B157" s="451" t="s">
        <v>78</v>
      </c>
      <c r="C157" s="452"/>
      <c r="D157" s="452"/>
      <c r="E157" s="95" t="str">
        <f>+E8</f>
        <v>LCRB Recom</v>
      </c>
      <c r="F157" s="95" t="str">
        <f>+F8</f>
        <v>LCRB Request</v>
      </c>
      <c r="G157" s="95"/>
      <c r="H157" s="95" t="s">
        <v>55</v>
      </c>
      <c r="I157" s="95"/>
      <c r="J157" s="95" t="s">
        <v>64</v>
      </c>
      <c r="K157" s="96"/>
      <c r="AA157"/>
    </row>
    <row r="158" spans="1:27">
      <c r="A158" s="11"/>
      <c r="B158" s="73"/>
      <c r="C158" s="33" t="str">
        <f>$C$29</f>
        <v>Direct Clinical Staff Salaries from Salary Analysis</v>
      </c>
      <c r="D158" s="33"/>
      <c r="E158" s="39">
        <f>+F158</f>
        <v>0</v>
      </c>
      <c r="F158" s="338">
        <f>HLOOKUP(D155,'Salary Analysis'!$A$4:$HE$25,3,FALSE)</f>
        <v>0</v>
      </c>
      <c r="G158" s="38"/>
      <c r="H158" s="43"/>
      <c r="I158" s="38"/>
      <c r="J158" s="39">
        <f>F158+H158</f>
        <v>0</v>
      </c>
      <c r="K158" s="40" t="str">
        <f>IF(J173=0,"-",J158/J173)</f>
        <v>-</v>
      </c>
      <c r="AA158"/>
    </row>
    <row r="159" spans="1:27">
      <c r="A159" s="11"/>
      <c r="B159" s="73"/>
      <c r="C159" s="33" t="str">
        <f>$C$30</f>
        <v>Immediate Sup Salaries from Salary Analysis</v>
      </c>
      <c r="D159" s="33"/>
      <c r="E159" s="39">
        <f t="shared" ref="E159:E172" si="14">+F159</f>
        <v>0</v>
      </c>
      <c r="F159" s="338">
        <f>HLOOKUP(D155,'Salary Analysis'!$A$4:$HE$25,4,FALSE)</f>
        <v>0</v>
      </c>
      <c r="G159" s="38"/>
      <c r="H159" s="44"/>
      <c r="I159" s="38"/>
      <c r="J159" s="38">
        <f t="shared" ref="J159:J172" si="15">F159+H159</f>
        <v>0</v>
      </c>
      <c r="K159" s="40" t="str">
        <f>IF(J173=0,"-",J159/J173)</f>
        <v>-</v>
      </c>
      <c r="AA159"/>
    </row>
    <row r="160" spans="1:27">
      <c r="A160" s="11"/>
      <c r="B160" s="73"/>
      <c r="C160" s="33" t="str">
        <f>$C$31</f>
        <v>Clinical Staff Fringe Benefits</v>
      </c>
      <c r="D160" s="33"/>
      <c r="E160" s="39">
        <f t="shared" si="14"/>
        <v>0</v>
      </c>
      <c r="F160" s="43"/>
      <c r="G160" s="38"/>
      <c r="H160" s="44"/>
      <c r="I160" s="38"/>
      <c r="J160" s="38">
        <f t="shared" si="15"/>
        <v>0</v>
      </c>
      <c r="K160" s="40" t="str">
        <f>IF(J173=0,"-",J160/J173)</f>
        <v>-</v>
      </c>
      <c r="AA160"/>
    </row>
    <row r="161" spans="1:27">
      <c r="A161" s="11"/>
      <c r="B161" s="73"/>
      <c r="C161" s="33" t="str">
        <f>$C$32</f>
        <v>Utilities for Direct Client Service Areas</v>
      </c>
      <c r="D161" s="33"/>
      <c r="E161" s="39">
        <f t="shared" si="14"/>
        <v>0</v>
      </c>
      <c r="F161" s="43"/>
      <c r="G161" s="38"/>
      <c r="H161" s="44"/>
      <c r="I161" s="38"/>
      <c r="J161" s="38">
        <f t="shared" si="15"/>
        <v>0</v>
      </c>
      <c r="K161" s="40" t="str">
        <f>IF(J173=0,"-",J161/J173)</f>
        <v>-</v>
      </c>
      <c r="AA161"/>
    </row>
    <row r="162" spans="1:27">
      <c r="A162" s="11"/>
      <c r="B162" s="73"/>
      <c r="C162" s="33" t="str">
        <f>$C$33</f>
        <v>Telephone /Cell Phone/Internet</v>
      </c>
      <c r="D162" s="33"/>
      <c r="E162" s="39">
        <f t="shared" si="14"/>
        <v>0</v>
      </c>
      <c r="F162" s="43"/>
      <c r="G162" s="38"/>
      <c r="H162" s="44"/>
      <c r="I162" s="38"/>
      <c r="J162" s="38">
        <f t="shared" si="15"/>
        <v>0</v>
      </c>
      <c r="K162" s="40" t="str">
        <f>IF(J173=0,"-",J162/J173)</f>
        <v>-</v>
      </c>
      <c r="AA162"/>
    </row>
    <row r="163" spans="1:27">
      <c r="A163" s="11"/>
      <c r="B163" s="73"/>
      <c r="C163" s="33" t="str">
        <f>$C$34</f>
        <v>Consumable Supplies</v>
      </c>
      <c r="D163" s="33"/>
      <c r="E163" s="39">
        <f t="shared" si="14"/>
        <v>0</v>
      </c>
      <c r="F163" s="43"/>
      <c r="G163" s="38"/>
      <c r="H163" s="44"/>
      <c r="I163" s="38"/>
      <c r="J163" s="38">
        <f t="shared" si="15"/>
        <v>0</v>
      </c>
      <c r="K163" s="40" t="str">
        <f>IF(J173=0,"-",J163/J173)</f>
        <v>-</v>
      </c>
      <c r="AA163"/>
    </row>
    <row r="164" spans="1:27">
      <c r="A164" s="11"/>
      <c r="B164" s="73"/>
      <c r="C164" s="33" t="str">
        <f>$C$35</f>
        <v>Non-consumable Supplies</v>
      </c>
      <c r="D164" s="33"/>
      <c r="E164" s="39">
        <f t="shared" si="14"/>
        <v>0</v>
      </c>
      <c r="F164" s="43"/>
      <c r="G164" s="38"/>
      <c r="H164" s="44"/>
      <c r="I164" s="38"/>
      <c r="J164" s="38">
        <f t="shared" si="15"/>
        <v>0</v>
      </c>
      <c r="K164" s="40" t="str">
        <f>IF(J173=0,"-",J164/J173)</f>
        <v>-</v>
      </c>
      <c r="AA164"/>
    </row>
    <row r="165" spans="1:27">
      <c r="A165" s="11"/>
      <c r="B165" s="73"/>
      <c r="C165" s="33" t="str">
        <f>$C$36</f>
        <v>Printing</v>
      </c>
      <c r="D165" s="33"/>
      <c r="E165" s="39">
        <f t="shared" si="14"/>
        <v>0</v>
      </c>
      <c r="F165" s="43"/>
      <c r="G165" s="38"/>
      <c r="H165" s="44"/>
      <c r="I165" s="38"/>
      <c r="J165" s="38">
        <f t="shared" si="15"/>
        <v>0</v>
      </c>
      <c r="K165" s="40" t="str">
        <f>IF(J173=0,"-",J165/J173)</f>
        <v>-</v>
      </c>
      <c r="AA165"/>
    </row>
    <row r="166" spans="1:27">
      <c r="A166" s="11"/>
      <c r="B166" s="73"/>
      <c r="C166" s="33" t="str">
        <f>$C$37</f>
        <v>Mileage</v>
      </c>
      <c r="D166" s="33"/>
      <c r="E166" s="39">
        <f t="shared" si="14"/>
        <v>0</v>
      </c>
      <c r="F166" s="43"/>
      <c r="G166" s="38"/>
      <c r="H166" s="44"/>
      <c r="I166" s="38"/>
      <c r="J166" s="38">
        <f t="shared" si="15"/>
        <v>0</v>
      </c>
      <c r="K166" s="40" t="str">
        <f>IF(J173=0,"-",J166/J173)</f>
        <v>-</v>
      </c>
      <c r="AA166"/>
    </row>
    <row r="167" spans="1:27">
      <c r="A167" s="11"/>
      <c r="B167" s="73"/>
      <c r="C167" s="33" t="str">
        <f>$C$38</f>
        <v>Rent for Direct Client Service Areas</v>
      </c>
      <c r="D167" s="38"/>
      <c r="E167" s="39">
        <f t="shared" si="14"/>
        <v>0</v>
      </c>
      <c r="F167" s="43"/>
      <c r="G167" s="38"/>
      <c r="H167" s="44"/>
      <c r="I167" s="38"/>
      <c r="J167" s="38">
        <f t="shared" si="15"/>
        <v>0</v>
      </c>
      <c r="K167" s="40" t="str">
        <f>IF(J173=0,"-",J167/J173)</f>
        <v>-</v>
      </c>
      <c r="AA167"/>
    </row>
    <row r="168" spans="1:27">
      <c r="A168" s="11"/>
      <c r="B168" s="73"/>
      <c r="C168" s="33" t="str">
        <f>$C$39</f>
        <v>Other</v>
      </c>
      <c r="D168" s="38"/>
      <c r="E168" s="39">
        <f t="shared" si="14"/>
        <v>0</v>
      </c>
      <c r="F168" s="43"/>
      <c r="G168" s="38"/>
      <c r="H168" s="44"/>
      <c r="I168" s="38"/>
      <c r="J168" s="38">
        <f t="shared" si="15"/>
        <v>0</v>
      </c>
      <c r="K168" s="40" t="str">
        <f>IF(J173=0,"-",J168/J173)</f>
        <v>-</v>
      </c>
      <c r="AA168"/>
    </row>
    <row r="169" spans="1:27">
      <c r="A169" s="11"/>
      <c r="B169" s="73"/>
      <c r="C169" s="33" t="str">
        <f>$C$40</f>
        <v>Other</v>
      </c>
      <c r="D169" s="38"/>
      <c r="E169" s="39">
        <f t="shared" si="14"/>
        <v>0</v>
      </c>
      <c r="F169" s="43"/>
      <c r="G169" s="38"/>
      <c r="H169" s="44"/>
      <c r="I169" s="38"/>
      <c r="J169" s="38">
        <f t="shared" si="15"/>
        <v>0</v>
      </c>
      <c r="K169" s="40" t="str">
        <f>IF(J173=0,"-",J169/J173)</f>
        <v>-</v>
      </c>
      <c r="AA169"/>
    </row>
    <row r="170" spans="1:27">
      <c r="A170" s="11"/>
      <c r="B170" s="73"/>
      <c r="C170" s="33" t="str">
        <f>$C$41</f>
        <v>Other</v>
      </c>
      <c r="D170" s="38"/>
      <c r="E170" s="39">
        <f t="shared" si="14"/>
        <v>0</v>
      </c>
      <c r="F170" s="43"/>
      <c r="G170" s="38"/>
      <c r="H170" s="44"/>
      <c r="I170" s="38"/>
      <c r="J170" s="38">
        <f t="shared" si="15"/>
        <v>0</v>
      </c>
      <c r="K170" s="40" t="str">
        <f>IF(J173=0,"-",J170/J173)</f>
        <v>-</v>
      </c>
      <c r="AA170"/>
    </row>
    <row r="171" spans="1:27">
      <c r="A171" s="11"/>
      <c r="B171" s="73"/>
      <c r="C171" s="33" t="str">
        <f>$C$42</f>
        <v>Other</v>
      </c>
      <c r="D171" s="38">
        <f>D138</f>
        <v>0</v>
      </c>
      <c r="E171" s="39">
        <f t="shared" si="14"/>
        <v>0</v>
      </c>
      <c r="F171" s="43"/>
      <c r="G171" s="38"/>
      <c r="H171" s="44"/>
      <c r="I171" s="38"/>
      <c r="J171" s="38">
        <f t="shared" si="15"/>
        <v>0</v>
      </c>
      <c r="K171" s="40" t="str">
        <f>IF(J173=0,"-",J171/J173)</f>
        <v>-</v>
      </c>
      <c r="AA171"/>
    </row>
    <row r="172" spans="1:27">
      <c r="A172" s="11"/>
      <c r="B172" s="73"/>
      <c r="C172" s="33" t="str">
        <f>$C$43</f>
        <v>Other</v>
      </c>
      <c r="D172" s="38">
        <f>D139</f>
        <v>0</v>
      </c>
      <c r="E172" s="39">
        <f t="shared" si="14"/>
        <v>0</v>
      </c>
      <c r="F172" s="43"/>
      <c r="G172" s="60"/>
      <c r="H172" s="49"/>
      <c r="I172" s="60"/>
      <c r="J172" s="60">
        <f t="shared" si="15"/>
        <v>0</v>
      </c>
      <c r="K172" s="40" t="str">
        <f>IF(J173=0,"-",J172/J173)</f>
        <v>-</v>
      </c>
      <c r="AA172"/>
    </row>
    <row r="173" spans="1:27">
      <c r="A173" s="11"/>
      <c r="B173" s="74" t="s">
        <v>59</v>
      </c>
      <c r="C173" s="33"/>
      <c r="D173" s="33"/>
      <c r="E173" s="61">
        <f>ROUND(SUM(E158:E172),0)</f>
        <v>0</v>
      </c>
      <c r="F173" s="61">
        <f>ROUND(SUM(F158:F172),0)</f>
        <v>0</v>
      </c>
      <c r="G173" s="52">
        <f>IF($J173=0,0,(F173/$J173))</f>
        <v>0</v>
      </c>
      <c r="H173" s="54">
        <f>SUM(H158:H172)</f>
        <v>0</v>
      </c>
      <c r="I173" s="52">
        <f>IF($J173=0,0,(H173/$J173))</f>
        <v>0</v>
      </c>
      <c r="J173" s="61">
        <f>ROUND(SUM(J158:J172),0)</f>
        <v>0</v>
      </c>
      <c r="K173" s="55" t="str">
        <f>IF(J173=0,"-",J173/J173)</f>
        <v>-</v>
      </c>
      <c r="AA173"/>
    </row>
    <row r="174" spans="1:27">
      <c r="A174" s="11"/>
      <c r="B174" s="74"/>
      <c r="C174" s="33" t="s">
        <v>58</v>
      </c>
      <c r="D174" s="33"/>
      <c r="E174" s="62">
        <f>IF(E$78=0,0,(E173/E177))</f>
        <v>0</v>
      </c>
      <c r="F174" s="63">
        <f>IF(F177=0,0,(F173/F177))</f>
        <v>0</v>
      </c>
      <c r="G174" s="64"/>
      <c r="H174" s="63">
        <f>IF(H177=0,0,(H173/H177))</f>
        <v>0</v>
      </c>
      <c r="I174" s="45"/>
      <c r="J174" s="63">
        <f>IF(J177=0,0,(J173/J177))</f>
        <v>0</v>
      </c>
      <c r="K174" s="40"/>
      <c r="AA174"/>
    </row>
    <row r="175" spans="1:27">
      <c r="A175" s="11"/>
      <c r="B175" s="74" t="s">
        <v>79</v>
      </c>
      <c r="C175" s="34"/>
      <c r="D175" s="34"/>
      <c r="E175" s="39">
        <f>ROUND(+F175,0)</f>
        <v>0</v>
      </c>
      <c r="F175" s="43"/>
      <c r="G175" s="38"/>
      <c r="H175" s="43"/>
      <c r="I175" s="38"/>
      <c r="J175" s="38">
        <f>ROUND(F175+H175,0)</f>
        <v>0</v>
      </c>
      <c r="K175" s="35"/>
      <c r="AA175"/>
    </row>
    <row r="176" spans="1:27">
      <c r="A176" s="11"/>
      <c r="B176" s="75"/>
      <c r="C176" s="33" t="s">
        <v>58</v>
      </c>
      <c r="D176" s="33"/>
      <c r="E176" s="62">
        <f>IF(E177=0,0,(E175/E177))</f>
        <v>0</v>
      </c>
      <c r="F176" s="62">
        <f>IF(F177=0,0,(F175/F177))</f>
        <v>0</v>
      </c>
      <c r="G176" s="33"/>
      <c r="H176" s="62">
        <f>IF(H177=0,0,(H175/H177))</f>
        <v>0</v>
      </c>
      <c r="I176" s="33"/>
      <c r="J176" s="62">
        <f>IF(J177=0,0,(J175/J177))</f>
        <v>0</v>
      </c>
      <c r="K176" s="35"/>
      <c r="AA176"/>
    </row>
    <row r="177" spans="1:27">
      <c r="A177" s="11"/>
      <c r="B177" s="74" t="s">
        <v>49</v>
      </c>
      <c r="C177" s="33"/>
      <c r="D177" s="33"/>
      <c r="E177" s="61">
        <f>ROUND(E173+E175,0)</f>
        <v>0</v>
      </c>
      <c r="F177" s="61">
        <f>ROUND(F173+F175,0)</f>
        <v>0</v>
      </c>
      <c r="G177" s="65"/>
      <c r="H177" s="61">
        <f>ROUND(H173+H175,0)</f>
        <v>0</v>
      </c>
      <c r="I177" s="65"/>
      <c r="J177" s="61">
        <f>ROUND(J173+J175,0)</f>
        <v>0</v>
      </c>
      <c r="K177" s="35"/>
      <c r="AA177"/>
    </row>
    <row r="178" spans="1:27">
      <c r="A178" s="11"/>
      <c r="B178" s="73"/>
      <c r="C178" s="33" t="s">
        <v>69</v>
      </c>
      <c r="D178" s="33"/>
      <c r="E178" s="45">
        <f>IF(E$48=0,0,(E177/E$48))</f>
        <v>0</v>
      </c>
      <c r="F178" s="64">
        <f>IF(F$48=0,0,(F177/F$48))</f>
        <v>0</v>
      </c>
      <c r="G178" s="33"/>
      <c r="H178" s="64">
        <f>IF(H$48=0,0,(H177/H$48))</f>
        <v>0</v>
      </c>
      <c r="I178" s="33"/>
      <c r="J178" s="64">
        <f>IF(J$48=0,0,(J177/J$48))</f>
        <v>0</v>
      </c>
      <c r="K178" s="35"/>
      <c r="AA178"/>
    </row>
    <row r="179" spans="1:27" ht="6" customHeight="1">
      <c r="A179" s="11"/>
      <c r="B179" s="75"/>
      <c r="C179" s="32"/>
      <c r="D179" s="32"/>
      <c r="E179" s="32"/>
      <c r="F179" s="32"/>
      <c r="G179" s="32"/>
      <c r="H179" s="32"/>
      <c r="I179" s="32"/>
      <c r="J179" s="32"/>
      <c r="K179" s="41"/>
      <c r="AA179"/>
    </row>
    <row r="180" spans="1:27">
      <c r="A180" s="11"/>
      <c r="B180" s="76" t="s">
        <v>70</v>
      </c>
      <c r="C180" s="32"/>
      <c r="D180" s="32"/>
      <c r="E180" s="67">
        <f>+F180</f>
        <v>0</v>
      </c>
      <c r="F180" s="68"/>
      <c r="G180" s="67"/>
      <c r="H180" s="68"/>
      <c r="I180" s="67"/>
      <c r="J180" s="67">
        <f>F180+H180</f>
        <v>0</v>
      </c>
      <c r="K180" s="41"/>
      <c r="AA180"/>
    </row>
    <row r="181" spans="1:27">
      <c r="A181" s="11"/>
      <c r="B181" s="171" t="s">
        <v>178</v>
      </c>
      <c r="C181" s="32"/>
      <c r="D181" s="32"/>
      <c r="E181" s="67">
        <f>+F181</f>
        <v>0</v>
      </c>
      <c r="F181" s="68"/>
      <c r="G181" s="67"/>
      <c r="H181" s="68"/>
      <c r="I181" s="67"/>
      <c r="J181" s="67">
        <f>F181+H181</f>
        <v>0</v>
      </c>
      <c r="K181" s="41"/>
      <c r="AA181"/>
    </row>
    <row r="182" spans="1:27">
      <c r="A182" s="11"/>
      <c r="B182" s="76" t="s">
        <v>50</v>
      </c>
      <c r="C182" s="32"/>
      <c r="D182" s="32"/>
      <c r="E182" s="69">
        <f>IF(E180=0,0,ROUND((E177/E180),2))</f>
        <v>0</v>
      </c>
      <c r="F182" s="69">
        <f>IF(F180=0,0,ROUND((F177/F180),2))</f>
        <v>0</v>
      </c>
      <c r="G182" s="69"/>
      <c r="H182" s="69">
        <f>IF(H180=0,0,ROUND((H177/H180),2))</f>
        <v>0</v>
      </c>
      <c r="I182" s="69"/>
      <c r="J182" s="69">
        <f>IF(J180=0,0,ROUND((J177/J180),2))</f>
        <v>0</v>
      </c>
      <c r="K182" s="41"/>
      <c r="AA182"/>
    </row>
    <row r="183" spans="1:27">
      <c r="A183" s="11"/>
      <c r="B183" s="76" t="str">
        <f>CONCATENATE("Unit of Service Cost Requested from ",Control!$B$4)</f>
        <v>Unit of Service Cost Requested from LCRB</v>
      </c>
      <c r="C183" s="32"/>
      <c r="D183" s="32"/>
      <c r="E183" s="69">
        <f>IF(E181=0,,ROUND((E177/E181),2))</f>
        <v>0</v>
      </c>
      <c r="F183" s="69">
        <f>IF(F181=0,,ROUND((F177/F181),2))</f>
        <v>0</v>
      </c>
      <c r="G183" s="69"/>
      <c r="H183" s="69">
        <f>IF(H181=0,,ROUND((H177/H181),2))</f>
        <v>0</v>
      </c>
      <c r="I183" s="69"/>
      <c r="J183" s="69">
        <f>IF(J181=0,,ROUND((J177/J181),2))</f>
        <v>0</v>
      </c>
      <c r="K183" s="41"/>
      <c r="AA183"/>
    </row>
    <row r="184" spans="1:27" ht="3" customHeight="1">
      <c r="A184" s="11"/>
      <c r="B184" s="76"/>
      <c r="C184" s="32"/>
      <c r="D184" s="32"/>
      <c r="E184" s="116"/>
      <c r="F184" s="116"/>
      <c r="G184" s="32"/>
      <c r="H184" s="32"/>
      <c r="I184" s="32"/>
      <c r="J184" s="32"/>
      <c r="K184" s="41"/>
      <c r="AA184"/>
    </row>
    <row r="185" spans="1:27" ht="14.25" customHeight="1" thickBot="1">
      <c r="A185" s="11"/>
      <c r="B185" s="171" t="s">
        <v>161</v>
      </c>
      <c r="C185" s="32"/>
      <c r="D185" s="32"/>
      <c r="E185" s="32"/>
      <c r="F185" s="78"/>
      <c r="G185" s="71"/>
      <c r="H185" s="71"/>
      <c r="I185" s="71"/>
      <c r="J185" s="70"/>
      <c r="K185" s="41"/>
      <c r="AA185"/>
    </row>
    <row r="186" spans="1:27" ht="15.75" thickBot="1">
      <c r="A186" s="11"/>
      <c r="B186" s="449" t="s">
        <v>51</v>
      </c>
      <c r="C186" s="450"/>
      <c r="D186" s="450"/>
      <c r="E186" s="77"/>
      <c r="F186" s="78"/>
      <c r="G186" s="79"/>
      <c r="H186" s="80"/>
      <c r="I186" s="80"/>
      <c r="J186" s="199"/>
      <c r="K186" s="81"/>
      <c r="AA186"/>
    </row>
    <row r="187" spans="1:27" ht="8.25" customHeight="1" thickBot="1">
      <c r="A187" s="11"/>
      <c r="B187" s="32"/>
      <c r="C187" s="32"/>
      <c r="D187" s="32"/>
      <c r="E187" s="32"/>
      <c r="F187" s="32"/>
      <c r="G187" s="32"/>
      <c r="H187" s="32"/>
      <c r="I187" s="32"/>
      <c r="J187" s="32"/>
      <c r="K187" s="32"/>
      <c r="AA187"/>
    </row>
    <row r="188" spans="1:27" ht="15.75" thickBot="1">
      <c r="A188" s="11"/>
      <c r="B188" s="201" t="s">
        <v>407</v>
      </c>
      <c r="C188" s="101"/>
      <c r="D188" s="237" t="str">
        <f>CONCATENATE($J$6,"U5")</f>
        <v>P5U5</v>
      </c>
      <c r="E188" s="32"/>
      <c r="F188" s="32"/>
      <c r="G188" s="32"/>
      <c r="H188" s="32"/>
      <c r="I188" s="32"/>
      <c r="J188" s="32"/>
      <c r="K188" s="32"/>
      <c r="AA188"/>
    </row>
    <row r="189" spans="1:27">
      <c r="A189" s="11"/>
      <c r="B189" s="453" t="s">
        <v>67</v>
      </c>
      <c r="C189" s="454"/>
      <c r="D189" s="102"/>
      <c r="E189" s="173" t="s">
        <v>162</v>
      </c>
      <c r="F189" s="455"/>
      <c r="G189" s="455"/>
      <c r="H189" s="456" t="s">
        <v>68</v>
      </c>
      <c r="I189" s="456"/>
      <c r="J189" s="103"/>
      <c r="K189" s="104"/>
      <c r="AA189"/>
    </row>
    <row r="190" spans="1:27" ht="26.25">
      <c r="A190" s="11"/>
      <c r="B190" s="451" t="s">
        <v>78</v>
      </c>
      <c r="C190" s="452"/>
      <c r="D190" s="452"/>
      <c r="E190" s="95" t="str">
        <f>+E8</f>
        <v>LCRB Recom</v>
      </c>
      <c r="F190" s="95" t="str">
        <f>+F8</f>
        <v>LCRB Request</v>
      </c>
      <c r="G190" s="95"/>
      <c r="H190" s="95" t="s">
        <v>55</v>
      </c>
      <c r="I190" s="95"/>
      <c r="J190" s="95" t="s">
        <v>64</v>
      </c>
      <c r="K190" s="96"/>
      <c r="AA190"/>
    </row>
    <row r="191" spans="1:27">
      <c r="A191" s="11"/>
      <c r="B191" s="73"/>
      <c r="C191" s="33" t="str">
        <f>$C$29</f>
        <v>Direct Clinical Staff Salaries from Salary Analysis</v>
      </c>
      <c r="D191" s="33"/>
      <c r="E191" s="39">
        <f>+F191</f>
        <v>0</v>
      </c>
      <c r="F191" s="338">
        <f>HLOOKUP(D188,'Salary Analysis'!$A$4:$HE$25,3,FALSE)</f>
        <v>0</v>
      </c>
      <c r="G191" s="38"/>
      <c r="H191" s="43"/>
      <c r="I191" s="38"/>
      <c r="J191" s="39">
        <f>F191+H191</f>
        <v>0</v>
      </c>
      <c r="K191" s="40" t="str">
        <f>IF(J206=0,"-",J191/J206)</f>
        <v>-</v>
      </c>
      <c r="AA191"/>
    </row>
    <row r="192" spans="1:27">
      <c r="A192" s="11"/>
      <c r="B192" s="73"/>
      <c r="C192" s="33" t="str">
        <f>$C$30</f>
        <v>Immediate Sup Salaries from Salary Analysis</v>
      </c>
      <c r="D192" s="33"/>
      <c r="E192" s="39">
        <f t="shared" ref="E192:E205" si="16">+F192</f>
        <v>0</v>
      </c>
      <c r="F192" s="338">
        <f>HLOOKUP(D188,'Salary Analysis'!$A$4:$HE$25,4,FALSE)</f>
        <v>0</v>
      </c>
      <c r="G192" s="38"/>
      <c r="H192" s="44"/>
      <c r="I192" s="38"/>
      <c r="J192" s="38">
        <f t="shared" ref="J192:J205" si="17">F192+H192</f>
        <v>0</v>
      </c>
      <c r="K192" s="40" t="str">
        <f>IF(J206=0,"-",J192/J206)</f>
        <v>-</v>
      </c>
      <c r="AA192"/>
    </row>
    <row r="193" spans="1:27">
      <c r="A193" s="11"/>
      <c r="B193" s="73"/>
      <c r="C193" s="33" t="str">
        <f>$C$31</f>
        <v>Clinical Staff Fringe Benefits</v>
      </c>
      <c r="D193" s="33"/>
      <c r="E193" s="39">
        <f t="shared" si="16"/>
        <v>0</v>
      </c>
      <c r="F193" s="43"/>
      <c r="G193" s="38"/>
      <c r="H193" s="44"/>
      <c r="I193" s="38"/>
      <c r="J193" s="38">
        <f t="shared" si="17"/>
        <v>0</v>
      </c>
      <c r="K193" s="40" t="str">
        <f>IF(J206=0,"-",J193/J206)</f>
        <v>-</v>
      </c>
      <c r="AA193"/>
    </row>
    <row r="194" spans="1:27">
      <c r="A194" s="11"/>
      <c r="B194" s="73"/>
      <c r="C194" s="33" t="str">
        <f>$C$32</f>
        <v>Utilities for Direct Client Service Areas</v>
      </c>
      <c r="D194" s="33"/>
      <c r="E194" s="39">
        <f t="shared" si="16"/>
        <v>0</v>
      </c>
      <c r="F194" s="43"/>
      <c r="G194" s="38"/>
      <c r="H194" s="44"/>
      <c r="I194" s="38"/>
      <c r="J194" s="38">
        <f t="shared" si="17"/>
        <v>0</v>
      </c>
      <c r="K194" s="40" t="str">
        <f>IF(J206=0,"-",J194/J206)</f>
        <v>-</v>
      </c>
      <c r="AA194"/>
    </row>
    <row r="195" spans="1:27">
      <c r="A195" s="11"/>
      <c r="B195" s="73"/>
      <c r="C195" s="33" t="str">
        <f>$C$33</f>
        <v>Telephone /Cell Phone/Internet</v>
      </c>
      <c r="D195" s="33"/>
      <c r="E195" s="39">
        <f t="shared" si="16"/>
        <v>0</v>
      </c>
      <c r="F195" s="43"/>
      <c r="G195" s="38"/>
      <c r="H195" s="44"/>
      <c r="I195" s="38"/>
      <c r="J195" s="38">
        <f t="shared" si="17"/>
        <v>0</v>
      </c>
      <c r="K195" s="40" t="str">
        <f>IF(J206=0,"-",J195/J206)</f>
        <v>-</v>
      </c>
      <c r="AA195"/>
    </row>
    <row r="196" spans="1:27">
      <c r="A196" s="11"/>
      <c r="B196" s="73"/>
      <c r="C196" s="33" t="str">
        <f>$C$34</f>
        <v>Consumable Supplies</v>
      </c>
      <c r="D196" s="33"/>
      <c r="E196" s="39">
        <f t="shared" si="16"/>
        <v>0</v>
      </c>
      <c r="F196" s="43"/>
      <c r="G196" s="38"/>
      <c r="H196" s="44"/>
      <c r="I196" s="38"/>
      <c r="J196" s="38">
        <f t="shared" si="17"/>
        <v>0</v>
      </c>
      <c r="K196" s="40" t="str">
        <f>IF(J206=0,"-",J196/J206)</f>
        <v>-</v>
      </c>
      <c r="AA196"/>
    </row>
    <row r="197" spans="1:27">
      <c r="A197" s="11"/>
      <c r="B197" s="73"/>
      <c r="C197" s="33" t="str">
        <f>$C$35</f>
        <v>Non-consumable Supplies</v>
      </c>
      <c r="D197" s="33"/>
      <c r="E197" s="39">
        <f t="shared" si="16"/>
        <v>0</v>
      </c>
      <c r="F197" s="43"/>
      <c r="G197" s="38"/>
      <c r="H197" s="44"/>
      <c r="I197" s="38"/>
      <c r="J197" s="38">
        <f t="shared" si="17"/>
        <v>0</v>
      </c>
      <c r="K197" s="40" t="str">
        <f>IF(J206=0,"-",J197/J206)</f>
        <v>-</v>
      </c>
      <c r="AA197"/>
    </row>
    <row r="198" spans="1:27">
      <c r="A198" s="11"/>
      <c r="B198" s="73"/>
      <c r="C198" s="33" t="str">
        <f>$C$36</f>
        <v>Printing</v>
      </c>
      <c r="D198" s="33"/>
      <c r="E198" s="39">
        <f t="shared" si="16"/>
        <v>0</v>
      </c>
      <c r="F198" s="43"/>
      <c r="G198" s="38"/>
      <c r="H198" s="44"/>
      <c r="I198" s="38"/>
      <c r="J198" s="38">
        <f t="shared" si="17"/>
        <v>0</v>
      </c>
      <c r="K198" s="40" t="str">
        <f>IF(J206=0,"-",J198/J206)</f>
        <v>-</v>
      </c>
      <c r="AA198"/>
    </row>
    <row r="199" spans="1:27">
      <c r="A199" s="11"/>
      <c r="B199" s="73"/>
      <c r="C199" s="33" t="str">
        <f>$C$37</f>
        <v>Mileage</v>
      </c>
      <c r="D199" s="33"/>
      <c r="E199" s="39">
        <f t="shared" si="16"/>
        <v>0</v>
      </c>
      <c r="F199" s="43"/>
      <c r="G199" s="38"/>
      <c r="H199" s="44"/>
      <c r="I199" s="38"/>
      <c r="J199" s="38">
        <f t="shared" si="17"/>
        <v>0</v>
      </c>
      <c r="K199" s="40" t="str">
        <f>IF(J206=0,"-",J199/J206)</f>
        <v>-</v>
      </c>
      <c r="AA199"/>
    </row>
    <row r="200" spans="1:27">
      <c r="A200" s="11"/>
      <c r="B200" s="73"/>
      <c r="C200" s="33" t="str">
        <f>$C$38</f>
        <v>Rent for Direct Client Service Areas</v>
      </c>
      <c r="D200" s="72"/>
      <c r="E200" s="39">
        <f t="shared" si="16"/>
        <v>0</v>
      </c>
      <c r="F200" s="43"/>
      <c r="G200" s="38"/>
      <c r="H200" s="44"/>
      <c r="I200" s="38"/>
      <c r="J200" s="38">
        <f t="shared" si="17"/>
        <v>0</v>
      </c>
      <c r="K200" s="40" t="str">
        <f>IF(J206=0,"-",J200/J206)</f>
        <v>-</v>
      </c>
      <c r="AA200"/>
    </row>
    <row r="201" spans="1:27">
      <c r="A201" s="11"/>
      <c r="B201" s="73"/>
      <c r="C201" s="33" t="str">
        <f>$C$39</f>
        <v>Other</v>
      </c>
      <c r="D201" s="72"/>
      <c r="E201" s="39">
        <f t="shared" si="16"/>
        <v>0</v>
      </c>
      <c r="F201" s="43"/>
      <c r="G201" s="38"/>
      <c r="H201" s="44"/>
      <c r="I201" s="38"/>
      <c r="J201" s="38">
        <f t="shared" si="17"/>
        <v>0</v>
      </c>
      <c r="K201" s="40" t="str">
        <f>IF(J206=0,"-",J201/J206)</f>
        <v>-</v>
      </c>
      <c r="AA201"/>
    </row>
    <row r="202" spans="1:27">
      <c r="A202" s="11"/>
      <c r="B202" s="73"/>
      <c r="C202" s="33" t="str">
        <f>$C$40</f>
        <v>Other</v>
      </c>
      <c r="D202" s="72"/>
      <c r="E202" s="39">
        <f t="shared" si="16"/>
        <v>0</v>
      </c>
      <c r="F202" s="43"/>
      <c r="G202" s="38"/>
      <c r="H202" s="44"/>
      <c r="I202" s="38"/>
      <c r="J202" s="38">
        <f t="shared" si="17"/>
        <v>0</v>
      </c>
      <c r="K202" s="40" t="str">
        <f>IF(J206=0,"-",J202/J206)</f>
        <v>-</v>
      </c>
      <c r="AA202"/>
    </row>
    <row r="203" spans="1:27">
      <c r="A203" s="11"/>
      <c r="B203" s="73"/>
      <c r="C203" s="33" t="str">
        <f>$C$41</f>
        <v>Other</v>
      </c>
      <c r="D203" s="72"/>
      <c r="E203" s="39">
        <f t="shared" si="16"/>
        <v>0</v>
      </c>
      <c r="F203" s="43"/>
      <c r="G203" s="38"/>
      <c r="H203" s="44"/>
      <c r="I203" s="38"/>
      <c r="J203" s="38">
        <f t="shared" si="17"/>
        <v>0</v>
      </c>
      <c r="K203" s="40" t="str">
        <f>IF(J206=0,"-",J203/J206)</f>
        <v>-</v>
      </c>
      <c r="AA203"/>
    </row>
    <row r="204" spans="1:27">
      <c r="A204" s="11"/>
      <c r="B204" s="73"/>
      <c r="C204" s="33" t="str">
        <f>$C$42</f>
        <v>Other</v>
      </c>
      <c r="D204" s="72">
        <f>D72</f>
        <v>0</v>
      </c>
      <c r="E204" s="39">
        <f t="shared" si="16"/>
        <v>0</v>
      </c>
      <c r="F204" s="43"/>
      <c r="G204" s="38"/>
      <c r="H204" s="44"/>
      <c r="I204" s="38"/>
      <c r="J204" s="38">
        <f t="shared" si="17"/>
        <v>0</v>
      </c>
      <c r="K204" s="40" t="str">
        <f>IF(J206=0,"-",J204/J206)</f>
        <v>-</v>
      </c>
      <c r="AA204"/>
    </row>
    <row r="205" spans="1:27">
      <c r="A205" s="11"/>
      <c r="B205" s="73"/>
      <c r="C205" s="33" t="str">
        <f>$C$43</f>
        <v>Other</v>
      </c>
      <c r="D205" s="72">
        <f>D73</f>
        <v>0</v>
      </c>
      <c r="E205" s="39">
        <f t="shared" si="16"/>
        <v>0</v>
      </c>
      <c r="F205" s="43"/>
      <c r="G205" s="60"/>
      <c r="H205" s="49"/>
      <c r="I205" s="60"/>
      <c r="J205" s="60">
        <f t="shared" si="17"/>
        <v>0</v>
      </c>
      <c r="K205" s="40" t="str">
        <f>IF(J206=0,"-",J205/J206)</f>
        <v>-</v>
      </c>
      <c r="AA205"/>
    </row>
    <row r="206" spans="1:27">
      <c r="A206" s="11"/>
      <c r="B206" s="74" t="s">
        <v>59</v>
      </c>
      <c r="C206" s="33"/>
      <c r="D206" s="33"/>
      <c r="E206" s="61">
        <f>ROUND(SUM(E191:E205),0)</f>
        <v>0</v>
      </c>
      <c r="F206" s="61">
        <f>ROUND(SUM(F191:F205),0)</f>
        <v>0</v>
      </c>
      <c r="G206" s="52">
        <f>IF($J206=0,0,(F206/$J206))</f>
        <v>0</v>
      </c>
      <c r="H206" s="54">
        <f>SUM(H191:H205)</f>
        <v>0</v>
      </c>
      <c r="I206" s="52">
        <f>IF($J206=0,0,(H206/$J206))</f>
        <v>0</v>
      </c>
      <c r="J206" s="61">
        <f>ROUND(SUM(J191:J205),0)</f>
        <v>0</v>
      </c>
      <c r="K206" s="55" t="str">
        <f>IF(J206=0,"-",J206/J206)</f>
        <v>-</v>
      </c>
      <c r="AA206"/>
    </row>
    <row r="207" spans="1:27">
      <c r="A207" s="11"/>
      <c r="B207" s="74"/>
      <c r="C207" s="33" t="s">
        <v>58</v>
      </c>
      <c r="D207" s="33"/>
      <c r="E207" s="62">
        <f>IF(E$78=0,0,(E206/E210))</f>
        <v>0</v>
      </c>
      <c r="F207" s="63">
        <f>IF(F210=0,0,(F206/F210))</f>
        <v>0</v>
      </c>
      <c r="G207" s="64"/>
      <c r="H207" s="63">
        <f>IF(H210=0,0,(H206/H210))</f>
        <v>0</v>
      </c>
      <c r="I207" s="45"/>
      <c r="J207" s="63">
        <f>IF(J210=0,0,(J206/J210))</f>
        <v>0</v>
      </c>
      <c r="K207" s="40"/>
      <c r="AA207"/>
    </row>
    <row r="208" spans="1:27">
      <c r="A208" s="11"/>
      <c r="B208" s="74" t="s">
        <v>79</v>
      </c>
      <c r="C208" s="34"/>
      <c r="D208" s="34"/>
      <c r="E208" s="39">
        <f>ROUND(+F208,0)</f>
        <v>0</v>
      </c>
      <c r="F208" s="43"/>
      <c r="G208" s="38"/>
      <c r="H208" s="43"/>
      <c r="I208" s="38"/>
      <c r="J208" s="38">
        <f>ROUND(F208+H208,0)</f>
        <v>0</v>
      </c>
      <c r="K208" s="35"/>
      <c r="AA208"/>
    </row>
    <row r="209" spans="1:27">
      <c r="A209" s="11"/>
      <c r="B209" s="75"/>
      <c r="C209" s="33" t="s">
        <v>58</v>
      </c>
      <c r="D209" s="33"/>
      <c r="E209" s="62">
        <f>IF(E210=0,0,(E208/E210))</f>
        <v>0</v>
      </c>
      <c r="F209" s="62">
        <f>IF(F210=0,0,(F208/F210))</f>
        <v>0</v>
      </c>
      <c r="G209" s="33"/>
      <c r="H209" s="62">
        <f>IF(H210=0,0,(H208/H210))</f>
        <v>0</v>
      </c>
      <c r="I209" s="33"/>
      <c r="J209" s="62">
        <f>IF(J210=0,0,(J208/J210))</f>
        <v>0</v>
      </c>
      <c r="K209" s="35"/>
      <c r="AA209"/>
    </row>
    <row r="210" spans="1:27">
      <c r="A210" s="11"/>
      <c r="B210" s="74" t="s">
        <v>49</v>
      </c>
      <c r="C210" s="33"/>
      <c r="D210" s="33"/>
      <c r="E210" s="61">
        <f>ROUND(E206+E208,0)</f>
        <v>0</v>
      </c>
      <c r="F210" s="61">
        <f>ROUND(F206+F208,0)</f>
        <v>0</v>
      </c>
      <c r="G210" s="65"/>
      <c r="H210" s="61">
        <f>ROUND(H206+H208,0)</f>
        <v>0</v>
      </c>
      <c r="I210" s="65"/>
      <c r="J210" s="61">
        <f>ROUND(J206+J208,0)</f>
        <v>0</v>
      </c>
      <c r="K210" s="35"/>
      <c r="AA210"/>
    </row>
    <row r="211" spans="1:27">
      <c r="A211" s="11"/>
      <c r="B211" s="73"/>
      <c r="C211" s="33" t="s">
        <v>69</v>
      </c>
      <c r="D211" s="33"/>
      <c r="E211" s="45">
        <f>IF(E$48=0,0,(E210/E$48))</f>
        <v>0</v>
      </c>
      <c r="F211" s="64">
        <f>IF(F$48=0,0,(F210/F$48))</f>
        <v>0</v>
      </c>
      <c r="G211" s="33"/>
      <c r="H211" s="64">
        <f>IF(H$48=0,0,(H210/H$48))</f>
        <v>0</v>
      </c>
      <c r="I211" s="33"/>
      <c r="J211" s="64">
        <f>IF(J$48=0,0,(J210/J$48))</f>
        <v>0</v>
      </c>
      <c r="K211" s="35"/>
      <c r="AA211"/>
    </row>
    <row r="212" spans="1:27" ht="5.25" customHeight="1">
      <c r="A212" s="11"/>
      <c r="B212" s="75"/>
      <c r="C212" s="32"/>
      <c r="D212" s="32"/>
      <c r="E212" s="32"/>
      <c r="F212" s="32"/>
      <c r="G212" s="32"/>
      <c r="H212" s="32"/>
      <c r="I212" s="32"/>
      <c r="J212" s="32"/>
      <c r="K212" s="41"/>
      <c r="AA212"/>
    </row>
    <row r="213" spans="1:27">
      <c r="A213" s="11"/>
      <c r="B213" s="76" t="s">
        <v>70</v>
      </c>
      <c r="C213" s="32"/>
      <c r="D213" s="32"/>
      <c r="E213" s="67">
        <f>+F213</f>
        <v>0</v>
      </c>
      <c r="F213" s="68"/>
      <c r="G213" s="67"/>
      <c r="H213" s="68"/>
      <c r="I213" s="67"/>
      <c r="J213" s="67">
        <f>F213+H213</f>
        <v>0</v>
      </c>
      <c r="K213" s="41"/>
      <c r="AA213"/>
    </row>
    <row r="214" spans="1:27">
      <c r="A214" s="11"/>
      <c r="B214" s="171" t="s">
        <v>178</v>
      </c>
      <c r="C214" s="32"/>
      <c r="D214" s="32"/>
      <c r="E214" s="67">
        <f>+F214</f>
        <v>0</v>
      </c>
      <c r="F214" s="68"/>
      <c r="G214" s="67"/>
      <c r="H214" s="68"/>
      <c r="I214" s="67"/>
      <c r="J214" s="67">
        <f>F214+H214</f>
        <v>0</v>
      </c>
      <c r="K214" s="41"/>
      <c r="AA214"/>
    </row>
    <row r="215" spans="1:27">
      <c r="A215" s="11"/>
      <c r="B215" s="76" t="s">
        <v>50</v>
      </c>
      <c r="C215" s="32"/>
      <c r="D215" s="32"/>
      <c r="E215" s="69">
        <f>IF(E213=0,0,ROUND((E210/E213),2))</f>
        <v>0</v>
      </c>
      <c r="F215" s="69">
        <f>IF(F213=0,0,ROUND((F210/F213),2))</f>
        <v>0</v>
      </c>
      <c r="G215" s="69"/>
      <c r="H215" s="69">
        <f>IF(H213=0,0,ROUND((H210/H213),2))</f>
        <v>0</v>
      </c>
      <c r="I215" s="69"/>
      <c r="J215" s="69">
        <f>IF(J213=0,0,ROUND((J210/J213),2))</f>
        <v>0</v>
      </c>
      <c r="K215" s="41"/>
      <c r="AA215"/>
    </row>
    <row r="216" spans="1:27">
      <c r="A216" s="11"/>
      <c r="B216" s="76" t="str">
        <f>CONCATENATE("Unit of Service Cost Requested from ",Control!$B$4)</f>
        <v>Unit of Service Cost Requested from LCRB</v>
      </c>
      <c r="C216" s="32"/>
      <c r="D216" s="32"/>
      <c r="E216" s="69">
        <f>IF(E214=0,,ROUND((E210/E214),2))</f>
        <v>0</v>
      </c>
      <c r="F216" s="69">
        <f>IF(F214=0,,ROUND((F210/F214),2))</f>
        <v>0</v>
      </c>
      <c r="G216" s="69"/>
      <c r="H216" s="69">
        <f>IF(H214=0,,ROUND((H210/H214),2))</f>
        <v>0</v>
      </c>
      <c r="I216" s="69"/>
      <c r="J216" s="69">
        <f>IF(J214=0,,ROUND((J210/J214),2))</f>
        <v>0</v>
      </c>
      <c r="K216" s="41"/>
      <c r="AA216"/>
    </row>
    <row r="217" spans="1:27" ht="4.5" customHeight="1">
      <c r="A217" s="11"/>
      <c r="B217" s="76"/>
      <c r="C217" s="32"/>
      <c r="D217" s="32"/>
      <c r="E217" s="116"/>
      <c r="F217" s="116"/>
      <c r="G217" s="32"/>
      <c r="H217" s="32"/>
      <c r="I217" s="32"/>
      <c r="J217" s="32"/>
      <c r="K217" s="41"/>
      <c r="AA217"/>
    </row>
    <row r="218" spans="1:27" ht="15" customHeight="1" thickBot="1">
      <c r="A218" s="11"/>
      <c r="B218" s="171" t="s">
        <v>161</v>
      </c>
      <c r="C218" s="32"/>
      <c r="D218" s="32"/>
      <c r="E218" s="32"/>
      <c r="F218" s="78"/>
      <c r="G218" s="71"/>
      <c r="H218" s="71"/>
      <c r="I218" s="71"/>
      <c r="J218" s="70"/>
      <c r="K218" s="41"/>
      <c r="AA218"/>
    </row>
    <row r="219" spans="1:27" ht="15.75" thickBot="1">
      <c r="A219" s="11"/>
      <c r="B219" s="449" t="s">
        <v>51</v>
      </c>
      <c r="C219" s="450"/>
      <c r="D219" s="450"/>
      <c r="E219" s="77"/>
      <c r="F219" s="78"/>
      <c r="G219" s="79"/>
      <c r="H219" s="80"/>
      <c r="I219" s="80"/>
      <c r="J219" s="199"/>
      <c r="K219" s="81"/>
      <c r="AA219"/>
    </row>
    <row r="220" spans="1:27" ht="7.5" customHeight="1" thickBot="1">
      <c r="A220" s="11"/>
      <c r="B220" s="32"/>
      <c r="C220" s="32"/>
      <c r="D220" s="32"/>
      <c r="E220" s="32"/>
      <c r="F220" s="32"/>
      <c r="G220" s="32"/>
      <c r="H220" s="32"/>
      <c r="I220" s="32"/>
      <c r="J220" s="32"/>
      <c r="K220" s="32"/>
      <c r="AA220"/>
    </row>
    <row r="221" spans="1:27" ht="15.75" thickBot="1">
      <c r="A221" s="11"/>
      <c r="B221" s="201" t="s">
        <v>408</v>
      </c>
      <c r="C221" s="101"/>
      <c r="D221" s="237" t="str">
        <f>CONCATENATE($J$6,"U6")</f>
        <v>P5U6</v>
      </c>
      <c r="E221" s="32"/>
      <c r="F221" s="32"/>
      <c r="G221" s="32"/>
      <c r="H221" s="32"/>
      <c r="I221" s="32"/>
      <c r="J221" s="32"/>
      <c r="K221" s="32"/>
      <c r="AA221"/>
    </row>
    <row r="222" spans="1:27">
      <c r="A222" s="11"/>
      <c r="B222" s="453" t="s">
        <v>67</v>
      </c>
      <c r="C222" s="454"/>
      <c r="D222" s="102"/>
      <c r="E222" s="173" t="s">
        <v>162</v>
      </c>
      <c r="F222" s="455"/>
      <c r="G222" s="455"/>
      <c r="H222" s="456" t="s">
        <v>68</v>
      </c>
      <c r="I222" s="456"/>
      <c r="J222" s="103"/>
      <c r="K222" s="104"/>
      <c r="AA222"/>
    </row>
    <row r="223" spans="1:27" ht="26.25">
      <c r="A223" s="11"/>
      <c r="B223" s="451" t="s">
        <v>78</v>
      </c>
      <c r="C223" s="452"/>
      <c r="D223" s="452"/>
      <c r="E223" s="95" t="str">
        <f>+E8</f>
        <v>LCRB Recom</v>
      </c>
      <c r="F223" s="95" t="str">
        <f>+F8</f>
        <v>LCRB Request</v>
      </c>
      <c r="G223" s="95"/>
      <c r="H223" s="95" t="s">
        <v>55</v>
      </c>
      <c r="I223" s="95"/>
      <c r="J223" s="95" t="s">
        <v>64</v>
      </c>
      <c r="K223" s="96"/>
      <c r="AA223"/>
    </row>
    <row r="224" spans="1:27">
      <c r="A224" s="11"/>
      <c r="B224" s="73"/>
      <c r="C224" s="33" t="str">
        <f>$C$29</f>
        <v>Direct Clinical Staff Salaries from Salary Analysis</v>
      </c>
      <c r="D224" s="33"/>
      <c r="E224" s="39">
        <f>+F224</f>
        <v>0</v>
      </c>
      <c r="F224" s="338">
        <f>HLOOKUP(D221,'Salary Analysis'!$A$4:$HE$25,3,FALSE)</f>
        <v>0</v>
      </c>
      <c r="G224" s="38"/>
      <c r="H224" s="43"/>
      <c r="I224" s="38"/>
      <c r="J224" s="39">
        <f>F224+H224</f>
        <v>0</v>
      </c>
      <c r="K224" s="40" t="str">
        <f>IF(J239=0,"-",J224/J239)</f>
        <v>-</v>
      </c>
      <c r="AA224"/>
    </row>
    <row r="225" spans="1:27">
      <c r="A225" s="11"/>
      <c r="B225" s="73"/>
      <c r="C225" s="33" t="str">
        <f>$C$30</f>
        <v>Immediate Sup Salaries from Salary Analysis</v>
      </c>
      <c r="D225" s="33"/>
      <c r="E225" s="39">
        <f t="shared" ref="E225:E238" si="18">+F225</f>
        <v>0</v>
      </c>
      <c r="F225" s="338">
        <f>HLOOKUP(D221,'Salary Analysis'!$A$4:$HE$25,4,FALSE)</f>
        <v>0</v>
      </c>
      <c r="G225" s="38"/>
      <c r="H225" s="44"/>
      <c r="I225" s="38"/>
      <c r="J225" s="38">
        <f t="shared" ref="J225:J238" si="19">F225+H225</f>
        <v>0</v>
      </c>
      <c r="K225" s="40" t="str">
        <f>IF(J239=0,"-",J225/J239)</f>
        <v>-</v>
      </c>
      <c r="AA225"/>
    </row>
    <row r="226" spans="1:27">
      <c r="A226" s="11"/>
      <c r="B226" s="73"/>
      <c r="C226" s="33" t="str">
        <f>$C$31</f>
        <v>Clinical Staff Fringe Benefits</v>
      </c>
      <c r="D226" s="33"/>
      <c r="E226" s="39">
        <f t="shared" si="18"/>
        <v>0</v>
      </c>
      <c r="F226" s="43"/>
      <c r="G226" s="38"/>
      <c r="H226" s="44"/>
      <c r="I226" s="38"/>
      <c r="J226" s="38">
        <f t="shared" si="19"/>
        <v>0</v>
      </c>
      <c r="K226" s="40" t="str">
        <f>IF(J239=0,"-",J226/J239)</f>
        <v>-</v>
      </c>
      <c r="AA226"/>
    </row>
    <row r="227" spans="1:27">
      <c r="A227" s="11"/>
      <c r="B227" s="73"/>
      <c r="C227" s="33" t="str">
        <f>$C$32</f>
        <v>Utilities for Direct Client Service Areas</v>
      </c>
      <c r="D227" s="33"/>
      <c r="E227" s="39">
        <f t="shared" si="18"/>
        <v>0</v>
      </c>
      <c r="F227" s="43"/>
      <c r="G227" s="38"/>
      <c r="H227" s="44"/>
      <c r="I227" s="38"/>
      <c r="J227" s="38">
        <f t="shared" si="19"/>
        <v>0</v>
      </c>
      <c r="K227" s="40" t="str">
        <f>IF(J239=0,"-",J227/J239)</f>
        <v>-</v>
      </c>
      <c r="AA227"/>
    </row>
    <row r="228" spans="1:27">
      <c r="A228" s="11"/>
      <c r="B228" s="73"/>
      <c r="C228" s="33" t="str">
        <f>$C$33</f>
        <v>Telephone /Cell Phone/Internet</v>
      </c>
      <c r="D228" s="33"/>
      <c r="E228" s="39">
        <f t="shared" si="18"/>
        <v>0</v>
      </c>
      <c r="F228" s="43"/>
      <c r="G228" s="38"/>
      <c r="H228" s="44"/>
      <c r="I228" s="38"/>
      <c r="J228" s="38">
        <f t="shared" si="19"/>
        <v>0</v>
      </c>
      <c r="K228" s="40" t="str">
        <f>IF(J239=0,"-",J228/J239)</f>
        <v>-</v>
      </c>
      <c r="AA228"/>
    </row>
    <row r="229" spans="1:27">
      <c r="A229" s="11"/>
      <c r="B229" s="73"/>
      <c r="C229" s="33" t="str">
        <f>$C$34</f>
        <v>Consumable Supplies</v>
      </c>
      <c r="D229" s="33"/>
      <c r="E229" s="39">
        <f t="shared" si="18"/>
        <v>0</v>
      </c>
      <c r="F229" s="43"/>
      <c r="G229" s="38"/>
      <c r="H229" s="44"/>
      <c r="I229" s="38"/>
      <c r="J229" s="38">
        <f t="shared" si="19"/>
        <v>0</v>
      </c>
      <c r="K229" s="40" t="str">
        <f>IF(J239=0,"-",J229/J239)</f>
        <v>-</v>
      </c>
      <c r="AA229"/>
    </row>
    <row r="230" spans="1:27">
      <c r="A230" s="11"/>
      <c r="B230" s="73"/>
      <c r="C230" s="33" t="str">
        <f>$C$35</f>
        <v>Non-consumable Supplies</v>
      </c>
      <c r="D230" s="33"/>
      <c r="E230" s="39">
        <f t="shared" si="18"/>
        <v>0</v>
      </c>
      <c r="F230" s="43"/>
      <c r="G230" s="38"/>
      <c r="H230" s="44"/>
      <c r="I230" s="38"/>
      <c r="J230" s="38">
        <f t="shared" si="19"/>
        <v>0</v>
      </c>
      <c r="K230" s="40" t="str">
        <f>IF(J239=0,"-",J230/J239)</f>
        <v>-</v>
      </c>
      <c r="AA230"/>
    </row>
    <row r="231" spans="1:27">
      <c r="A231" s="11"/>
      <c r="B231" s="73"/>
      <c r="C231" s="33" t="str">
        <f>$C$36</f>
        <v>Printing</v>
      </c>
      <c r="D231" s="33"/>
      <c r="E231" s="39">
        <f t="shared" si="18"/>
        <v>0</v>
      </c>
      <c r="F231" s="43"/>
      <c r="G231" s="38"/>
      <c r="H231" s="44"/>
      <c r="I231" s="38"/>
      <c r="J231" s="38">
        <f t="shared" si="19"/>
        <v>0</v>
      </c>
      <c r="K231" s="40" t="str">
        <f>IF(J239=0,"-",J231/J239)</f>
        <v>-</v>
      </c>
      <c r="AA231"/>
    </row>
    <row r="232" spans="1:27">
      <c r="A232" s="11"/>
      <c r="B232" s="73"/>
      <c r="C232" s="33" t="str">
        <f>$C$37</f>
        <v>Mileage</v>
      </c>
      <c r="D232" s="33"/>
      <c r="E232" s="39">
        <f t="shared" si="18"/>
        <v>0</v>
      </c>
      <c r="F232" s="43"/>
      <c r="G232" s="38"/>
      <c r="H232" s="44"/>
      <c r="I232" s="38"/>
      <c r="J232" s="38">
        <f t="shared" si="19"/>
        <v>0</v>
      </c>
      <c r="K232" s="40" t="str">
        <f>IF(J239=0,"-",J232/J239)</f>
        <v>-</v>
      </c>
      <c r="AA232"/>
    </row>
    <row r="233" spans="1:27">
      <c r="A233" s="11"/>
      <c r="B233" s="73"/>
      <c r="C233" s="33" t="str">
        <f>$C$38</f>
        <v>Rent for Direct Client Service Areas</v>
      </c>
      <c r="D233" s="38"/>
      <c r="E233" s="39">
        <f t="shared" si="18"/>
        <v>0</v>
      </c>
      <c r="F233" s="43"/>
      <c r="G233" s="38"/>
      <c r="H233" s="44"/>
      <c r="I233" s="38"/>
      <c r="J233" s="38">
        <f t="shared" si="19"/>
        <v>0</v>
      </c>
      <c r="K233" s="40" t="str">
        <f>IF(J239=0,"-",J233/J239)</f>
        <v>-</v>
      </c>
      <c r="AA233"/>
    </row>
    <row r="234" spans="1:27">
      <c r="A234" s="11"/>
      <c r="B234" s="73"/>
      <c r="C234" s="33" t="str">
        <f>$C$39</f>
        <v>Other</v>
      </c>
      <c r="D234" s="38"/>
      <c r="E234" s="39">
        <f t="shared" si="18"/>
        <v>0</v>
      </c>
      <c r="F234" s="43"/>
      <c r="G234" s="38"/>
      <c r="H234" s="44"/>
      <c r="I234" s="38"/>
      <c r="J234" s="38">
        <f t="shared" si="19"/>
        <v>0</v>
      </c>
      <c r="K234" s="40" t="str">
        <f>IF(J239=0,"-",J234/J239)</f>
        <v>-</v>
      </c>
      <c r="AA234"/>
    </row>
    <row r="235" spans="1:27">
      <c r="A235" s="11"/>
      <c r="B235" s="73"/>
      <c r="C235" s="33" t="str">
        <f>$C$40</f>
        <v>Other</v>
      </c>
      <c r="D235" s="38"/>
      <c r="E235" s="39">
        <f t="shared" si="18"/>
        <v>0</v>
      </c>
      <c r="F235" s="43"/>
      <c r="G235" s="38"/>
      <c r="H235" s="44"/>
      <c r="I235" s="38"/>
      <c r="J235" s="38">
        <f t="shared" si="19"/>
        <v>0</v>
      </c>
      <c r="K235" s="40" t="str">
        <f>IF(J239=0,"-",J235/J239)</f>
        <v>-</v>
      </c>
      <c r="AA235"/>
    </row>
    <row r="236" spans="1:27">
      <c r="A236" s="11"/>
      <c r="B236" s="73"/>
      <c r="C236" s="33" t="str">
        <f>$C$41</f>
        <v>Other</v>
      </c>
      <c r="D236" s="38"/>
      <c r="E236" s="39">
        <f t="shared" si="18"/>
        <v>0</v>
      </c>
      <c r="F236" s="43"/>
      <c r="G236" s="38"/>
      <c r="H236" s="44"/>
      <c r="I236" s="38"/>
      <c r="J236" s="38">
        <f t="shared" si="19"/>
        <v>0</v>
      </c>
      <c r="K236" s="40" t="str">
        <f>IF(J239=0,"-",J236/J239)</f>
        <v>-</v>
      </c>
      <c r="AA236"/>
    </row>
    <row r="237" spans="1:27">
      <c r="A237" s="11"/>
      <c r="B237" s="73"/>
      <c r="C237" s="33" t="str">
        <f>$C$42</f>
        <v>Other</v>
      </c>
      <c r="D237" s="38">
        <f>D204</f>
        <v>0</v>
      </c>
      <c r="E237" s="39">
        <f t="shared" si="18"/>
        <v>0</v>
      </c>
      <c r="F237" s="43"/>
      <c r="G237" s="38"/>
      <c r="H237" s="44"/>
      <c r="I237" s="38"/>
      <c r="J237" s="38">
        <f t="shared" si="19"/>
        <v>0</v>
      </c>
      <c r="K237" s="40" t="str">
        <f>IF(J239=0,"-",J237/J239)</f>
        <v>-</v>
      </c>
      <c r="AA237"/>
    </row>
    <row r="238" spans="1:27">
      <c r="A238" s="11"/>
      <c r="B238" s="73"/>
      <c r="C238" s="33" t="str">
        <f>$C$43</f>
        <v>Other</v>
      </c>
      <c r="D238" s="38">
        <f>D205</f>
        <v>0</v>
      </c>
      <c r="E238" s="39">
        <f t="shared" si="18"/>
        <v>0</v>
      </c>
      <c r="F238" s="43"/>
      <c r="G238" s="60"/>
      <c r="H238" s="49"/>
      <c r="I238" s="60"/>
      <c r="J238" s="60">
        <f t="shared" si="19"/>
        <v>0</v>
      </c>
      <c r="K238" s="40" t="str">
        <f>IF(J239=0,"-",J238/J239)</f>
        <v>-</v>
      </c>
      <c r="AA238"/>
    </row>
    <row r="239" spans="1:27">
      <c r="A239" s="11"/>
      <c r="B239" s="74" t="s">
        <v>59</v>
      </c>
      <c r="C239" s="33"/>
      <c r="D239" s="33"/>
      <c r="E239" s="61">
        <f>ROUND(SUM(E224:E238),0)</f>
        <v>0</v>
      </c>
      <c r="F239" s="61">
        <f>ROUND(SUM(F224:F238),0)</f>
        <v>0</v>
      </c>
      <c r="G239" s="52">
        <f>IF($J239=0,0,(F239/$J239))</f>
        <v>0</v>
      </c>
      <c r="H239" s="54">
        <f>SUM(H224:H238)</f>
        <v>0</v>
      </c>
      <c r="I239" s="52">
        <f>IF($J239=0,0,(H239/$J239))</f>
        <v>0</v>
      </c>
      <c r="J239" s="61">
        <f>ROUND(SUM(J224:J238),0)</f>
        <v>0</v>
      </c>
      <c r="K239" s="55" t="str">
        <f>IF(J239=0,"-",J239/J239)</f>
        <v>-</v>
      </c>
      <c r="AA239"/>
    </row>
    <row r="240" spans="1:27">
      <c r="A240" s="11"/>
      <c r="B240" s="74"/>
      <c r="C240" s="33" t="s">
        <v>58</v>
      </c>
      <c r="D240" s="33"/>
      <c r="E240" s="62">
        <f>IF(E$78=0,0,(E239/E243))</f>
        <v>0</v>
      </c>
      <c r="F240" s="63">
        <f>IF(F243=0,0,(F239/F243))</f>
        <v>0</v>
      </c>
      <c r="G240" s="64"/>
      <c r="H240" s="63">
        <f>IF(H243=0,0,(H239/H243))</f>
        <v>0</v>
      </c>
      <c r="I240" s="45"/>
      <c r="J240" s="63">
        <f>IF(J243=0,0,(J239/J243))</f>
        <v>0</v>
      </c>
      <c r="K240" s="40"/>
      <c r="AA240"/>
    </row>
    <row r="241" spans="1:27">
      <c r="A241" s="11"/>
      <c r="B241" s="74" t="s">
        <v>79</v>
      </c>
      <c r="C241" s="34"/>
      <c r="D241" s="34"/>
      <c r="E241" s="39">
        <f>ROUND(+F241,0)</f>
        <v>0</v>
      </c>
      <c r="F241" s="43"/>
      <c r="G241" s="38"/>
      <c r="H241" s="43"/>
      <c r="I241" s="38"/>
      <c r="J241" s="38">
        <f>ROUND(F241+H241,0)</f>
        <v>0</v>
      </c>
      <c r="K241" s="35"/>
      <c r="AA241"/>
    </row>
    <row r="242" spans="1:27">
      <c r="A242" s="11"/>
      <c r="B242" s="75"/>
      <c r="C242" s="33" t="s">
        <v>58</v>
      </c>
      <c r="D242" s="33"/>
      <c r="E242" s="62">
        <f>IF(E243=0,0,(E241/E243))</f>
        <v>0</v>
      </c>
      <c r="F242" s="62">
        <f>IF(F243=0,0,(F241/F243))</f>
        <v>0</v>
      </c>
      <c r="G242" s="33"/>
      <c r="H242" s="62">
        <f>IF(H243=0,0,(H241/H243))</f>
        <v>0</v>
      </c>
      <c r="I242" s="33"/>
      <c r="J242" s="62">
        <f>IF(J243=0,0,(J241/J243))</f>
        <v>0</v>
      </c>
      <c r="K242" s="35"/>
      <c r="AA242"/>
    </row>
    <row r="243" spans="1:27">
      <c r="A243" s="11"/>
      <c r="B243" s="74" t="s">
        <v>49</v>
      </c>
      <c r="C243" s="33"/>
      <c r="D243" s="33"/>
      <c r="E243" s="61">
        <f>ROUND(E239+E241,0)</f>
        <v>0</v>
      </c>
      <c r="F243" s="61">
        <f>ROUND(F239+F241,0)</f>
        <v>0</v>
      </c>
      <c r="G243" s="65"/>
      <c r="H243" s="61">
        <f>ROUND(H239+H241,0)</f>
        <v>0</v>
      </c>
      <c r="I243" s="65"/>
      <c r="J243" s="61">
        <f>ROUND(J239+J241,0)</f>
        <v>0</v>
      </c>
      <c r="K243" s="35"/>
      <c r="AA243"/>
    </row>
    <row r="244" spans="1:27">
      <c r="A244" s="11"/>
      <c r="B244" s="73"/>
      <c r="C244" s="33" t="s">
        <v>69</v>
      </c>
      <c r="D244" s="33"/>
      <c r="E244" s="45">
        <f>IF(E$48=0,0,(E243/E$48))</f>
        <v>0</v>
      </c>
      <c r="F244" s="64">
        <f>IF(F$48=0,0,(F243/F$48))</f>
        <v>0</v>
      </c>
      <c r="G244" s="33"/>
      <c r="H244" s="64">
        <f>IF(H$48=0,0,(H243/H$48))</f>
        <v>0</v>
      </c>
      <c r="I244" s="33"/>
      <c r="J244" s="64">
        <f>IF(J$48=0,0,(J243/J$48))</f>
        <v>0</v>
      </c>
      <c r="K244" s="35"/>
      <c r="AA244"/>
    </row>
    <row r="245" spans="1:27" ht="6" customHeight="1">
      <c r="A245" s="11"/>
      <c r="B245" s="75"/>
      <c r="C245" s="32"/>
      <c r="D245" s="32"/>
      <c r="E245" s="32"/>
      <c r="F245" s="32"/>
      <c r="G245" s="32"/>
      <c r="H245" s="32"/>
      <c r="I245" s="32"/>
      <c r="J245" s="32"/>
      <c r="K245" s="41"/>
      <c r="AA245"/>
    </row>
    <row r="246" spans="1:27">
      <c r="A246" s="11"/>
      <c r="B246" s="76" t="s">
        <v>70</v>
      </c>
      <c r="C246" s="32"/>
      <c r="D246" s="32"/>
      <c r="E246" s="67">
        <f>+F246</f>
        <v>0</v>
      </c>
      <c r="F246" s="68"/>
      <c r="G246" s="67"/>
      <c r="H246" s="68"/>
      <c r="I246" s="67"/>
      <c r="J246" s="67">
        <f>F246+H246</f>
        <v>0</v>
      </c>
      <c r="K246" s="41"/>
      <c r="AA246"/>
    </row>
    <row r="247" spans="1:27">
      <c r="A247" s="11"/>
      <c r="B247" s="171" t="s">
        <v>178</v>
      </c>
      <c r="C247" s="32"/>
      <c r="D247" s="32"/>
      <c r="E247" s="67">
        <f>+F247</f>
        <v>0</v>
      </c>
      <c r="F247" s="68"/>
      <c r="G247" s="67"/>
      <c r="H247" s="68"/>
      <c r="I247" s="67"/>
      <c r="J247" s="67">
        <f>F247+H247</f>
        <v>0</v>
      </c>
      <c r="K247" s="41"/>
      <c r="AA247"/>
    </row>
    <row r="248" spans="1:27">
      <c r="A248" s="11"/>
      <c r="B248" s="76" t="s">
        <v>50</v>
      </c>
      <c r="C248" s="32"/>
      <c r="D248" s="32"/>
      <c r="E248" s="69">
        <f>IF(E246=0,0,ROUND((E243/E246),2))</f>
        <v>0</v>
      </c>
      <c r="F248" s="69">
        <f>IF(F246=0,0,ROUND((F243/F246),2))</f>
        <v>0</v>
      </c>
      <c r="G248" s="69"/>
      <c r="H248" s="69">
        <f>IF(H246=0,0,ROUND((H243/H246),2))</f>
        <v>0</v>
      </c>
      <c r="I248" s="69"/>
      <c r="J248" s="69">
        <f>IF(J246=0,0,ROUND((J243/J246),2))</f>
        <v>0</v>
      </c>
      <c r="K248" s="41"/>
      <c r="AA248"/>
    </row>
    <row r="249" spans="1:27">
      <c r="A249" s="11"/>
      <c r="B249" s="76" t="str">
        <f>CONCATENATE("Unit of Service Cost Requested from ",Control!$B$4)</f>
        <v>Unit of Service Cost Requested from LCRB</v>
      </c>
      <c r="C249" s="32"/>
      <c r="D249" s="32"/>
      <c r="E249" s="69">
        <f>IF(E247=0,,ROUND((E243/E247),2))</f>
        <v>0</v>
      </c>
      <c r="F249" s="69">
        <f>IF(F247=0,,ROUND((F243/F247),2))</f>
        <v>0</v>
      </c>
      <c r="G249" s="69"/>
      <c r="H249" s="69">
        <f>IF(H247=0,,ROUND((H243/H247),2))</f>
        <v>0</v>
      </c>
      <c r="I249" s="69"/>
      <c r="J249" s="69">
        <f>IF(J247=0,,ROUND((J243/J247),2))</f>
        <v>0</v>
      </c>
      <c r="K249" s="41"/>
      <c r="AA249"/>
    </row>
    <row r="250" spans="1:27" ht="6" customHeight="1">
      <c r="A250" s="11"/>
      <c r="B250" s="76"/>
      <c r="C250" s="32"/>
      <c r="D250" s="32"/>
      <c r="E250" s="116"/>
      <c r="F250" s="116"/>
      <c r="G250" s="32"/>
      <c r="H250" s="32"/>
      <c r="I250" s="32"/>
      <c r="J250" s="32"/>
      <c r="K250" s="41"/>
      <c r="AA250"/>
    </row>
    <row r="251" spans="1:27" ht="15" customHeight="1" thickBot="1">
      <c r="A251" s="11"/>
      <c r="B251" s="171" t="s">
        <v>161</v>
      </c>
      <c r="C251" s="32"/>
      <c r="D251" s="32"/>
      <c r="E251" s="32"/>
      <c r="F251" s="78"/>
      <c r="G251" s="71"/>
      <c r="H251" s="71"/>
      <c r="I251" s="71"/>
      <c r="J251" s="70"/>
      <c r="K251" s="41"/>
      <c r="AA251"/>
    </row>
    <row r="252" spans="1:27" ht="15.75" thickBot="1">
      <c r="A252" s="11"/>
      <c r="B252" s="449" t="s">
        <v>71</v>
      </c>
      <c r="C252" s="450"/>
      <c r="D252" s="450"/>
      <c r="E252" s="77"/>
      <c r="F252" s="78"/>
      <c r="G252" s="79"/>
      <c r="H252" s="80"/>
      <c r="I252" s="80"/>
      <c r="J252" s="199"/>
      <c r="K252" s="81"/>
      <c r="AA252"/>
    </row>
    <row r="253" spans="1:27" ht="9" customHeight="1" thickBot="1">
      <c r="A253" s="11"/>
      <c r="B253" s="32"/>
      <c r="C253" s="32"/>
      <c r="D253" s="32"/>
      <c r="E253" s="32"/>
      <c r="F253" s="32"/>
      <c r="G253" s="32"/>
      <c r="H253" s="32"/>
      <c r="I253" s="32"/>
      <c r="J253" s="32"/>
      <c r="K253" s="32"/>
      <c r="AA253"/>
    </row>
    <row r="254" spans="1:27" ht="15.75" thickBot="1">
      <c r="A254" s="11"/>
      <c r="B254" s="201" t="s">
        <v>409</v>
      </c>
      <c r="C254" s="101"/>
      <c r="D254" s="237" t="str">
        <f>CONCATENATE($J$6,"U7")</f>
        <v>P5U7</v>
      </c>
      <c r="E254" s="32"/>
      <c r="F254" s="32"/>
      <c r="G254" s="32"/>
      <c r="H254" s="32"/>
      <c r="I254" s="32"/>
      <c r="J254" s="32"/>
      <c r="K254" s="32"/>
      <c r="AA254"/>
    </row>
    <row r="255" spans="1:27">
      <c r="A255" s="11"/>
      <c r="B255" s="453" t="s">
        <v>67</v>
      </c>
      <c r="C255" s="454"/>
      <c r="D255" s="102"/>
      <c r="E255" s="173" t="s">
        <v>162</v>
      </c>
      <c r="F255" s="455"/>
      <c r="G255" s="455"/>
      <c r="H255" s="456" t="s">
        <v>68</v>
      </c>
      <c r="I255" s="456"/>
      <c r="J255" s="103"/>
      <c r="K255" s="104"/>
      <c r="AA255"/>
    </row>
    <row r="256" spans="1:27" ht="26.25">
      <c r="A256" s="11"/>
      <c r="B256" s="451" t="s">
        <v>78</v>
      </c>
      <c r="C256" s="452"/>
      <c r="D256" s="452"/>
      <c r="E256" s="95" t="str">
        <f>+E8</f>
        <v>LCRB Recom</v>
      </c>
      <c r="F256" s="95" t="str">
        <f>+F8</f>
        <v>LCRB Request</v>
      </c>
      <c r="G256" s="95"/>
      <c r="H256" s="95" t="s">
        <v>55</v>
      </c>
      <c r="I256" s="95"/>
      <c r="J256" s="95" t="s">
        <v>64</v>
      </c>
      <c r="K256" s="96"/>
      <c r="AA256"/>
    </row>
    <row r="257" spans="1:27">
      <c r="A257" s="11"/>
      <c r="B257" s="73"/>
      <c r="C257" s="33" t="str">
        <f>$C$29</f>
        <v>Direct Clinical Staff Salaries from Salary Analysis</v>
      </c>
      <c r="D257" s="33"/>
      <c r="E257" s="39">
        <f>+F257</f>
        <v>0</v>
      </c>
      <c r="F257" s="338">
        <f>HLOOKUP(D254,'Salary Analysis'!$A$4:$HE$25,3,FALSE)</f>
        <v>0</v>
      </c>
      <c r="G257" s="38"/>
      <c r="H257" s="43"/>
      <c r="I257" s="38"/>
      <c r="J257" s="39">
        <f>F257+H257</f>
        <v>0</v>
      </c>
      <c r="K257" s="40" t="str">
        <f>IF(J272=0,"-",J257/J272)</f>
        <v>-</v>
      </c>
      <c r="AA257"/>
    </row>
    <row r="258" spans="1:27">
      <c r="A258" s="11"/>
      <c r="B258" s="73"/>
      <c r="C258" s="33" t="str">
        <f>$C$30</f>
        <v>Immediate Sup Salaries from Salary Analysis</v>
      </c>
      <c r="D258" s="33"/>
      <c r="E258" s="39">
        <f t="shared" ref="E258:E271" si="20">+F258</f>
        <v>0</v>
      </c>
      <c r="F258" s="338">
        <f>HLOOKUP(D254,'Salary Analysis'!$A$4:$HE$25,4,FALSE)</f>
        <v>0</v>
      </c>
      <c r="G258" s="38"/>
      <c r="H258" s="44"/>
      <c r="I258" s="38"/>
      <c r="J258" s="38">
        <f t="shared" ref="J258:J271" si="21">F258+H258</f>
        <v>0</v>
      </c>
      <c r="K258" s="40" t="str">
        <f>IF(J272=0,"-",J258/J272)</f>
        <v>-</v>
      </c>
      <c r="AA258"/>
    </row>
    <row r="259" spans="1:27">
      <c r="A259" s="11"/>
      <c r="B259" s="73"/>
      <c r="C259" s="33" t="str">
        <f>$C$31</f>
        <v>Clinical Staff Fringe Benefits</v>
      </c>
      <c r="D259" s="33"/>
      <c r="E259" s="39">
        <f t="shared" si="20"/>
        <v>0</v>
      </c>
      <c r="F259" s="43"/>
      <c r="G259" s="38"/>
      <c r="H259" s="44"/>
      <c r="I259" s="38"/>
      <c r="J259" s="38">
        <f t="shared" si="21"/>
        <v>0</v>
      </c>
      <c r="K259" s="40" t="str">
        <f>IF(J272=0,"-",J259/J272)</f>
        <v>-</v>
      </c>
      <c r="AA259"/>
    </row>
    <row r="260" spans="1:27">
      <c r="A260" s="11"/>
      <c r="B260" s="73"/>
      <c r="C260" s="33" t="str">
        <f>$C$32</f>
        <v>Utilities for Direct Client Service Areas</v>
      </c>
      <c r="D260" s="33"/>
      <c r="E260" s="39">
        <f t="shared" si="20"/>
        <v>0</v>
      </c>
      <c r="F260" s="43"/>
      <c r="G260" s="38"/>
      <c r="H260" s="44"/>
      <c r="I260" s="38"/>
      <c r="J260" s="38">
        <f t="shared" si="21"/>
        <v>0</v>
      </c>
      <c r="K260" s="40" t="str">
        <f>IF(J272=0,"-",J260/J272)</f>
        <v>-</v>
      </c>
      <c r="AA260"/>
    </row>
    <row r="261" spans="1:27">
      <c r="A261" s="11"/>
      <c r="B261" s="73"/>
      <c r="C261" s="33" t="str">
        <f>$C$33</f>
        <v>Telephone /Cell Phone/Internet</v>
      </c>
      <c r="D261" s="33"/>
      <c r="E261" s="39">
        <f t="shared" si="20"/>
        <v>0</v>
      </c>
      <c r="F261" s="43"/>
      <c r="G261" s="38"/>
      <c r="H261" s="44"/>
      <c r="I261" s="38"/>
      <c r="J261" s="38">
        <f t="shared" si="21"/>
        <v>0</v>
      </c>
      <c r="K261" s="40" t="str">
        <f>IF(J272=0,"-",J261/J272)</f>
        <v>-</v>
      </c>
      <c r="AA261"/>
    </row>
    <row r="262" spans="1:27">
      <c r="A262" s="11"/>
      <c r="B262" s="73"/>
      <c r="C262" s="33" t="str">
        <f>$C$34</f>
        <v>Consumable Supplies</v>
      </c>
      <c r="D262" s="33"/>
      <c r="E262" s="39">
        <f t="shared" si="20"/>
        <v>0</v>
      </c>
      <c r="F262" s="43"/>
      <c r="G262" s="38"/>
      <c r="H262" s="44"/>
      <c r="I262" s="38"/>
      <c r="J262" s="38">
        <f t="shared" si="21"/>
        <v>0</v>
      </c>
      <c r="K262" s="40" t="str">
        <f>IF(J272=0,"-",J262/J272)</f>
        <v>-</v>
      </c>
      <c r="AA262"/>
    </row>
    <row r="263" spans="1:27">
      <c r="A263" s="11"/>
      <c r="B263" s="73"/>
      <c r="C263" s="33" t="str">
        <f>$C$35</f>
        <v>Non-consumable Supplies</v>
      </c>
      <c r="D263" s="33"/>
      <c r="E263" s="39">
        <f t="shared" si="20"/>
        <v>0</v>
      </c>
      <c r="F263" s="43"/>
      <c r="G263" s="38"/>
      <c r="H263" s="44"/>
      <c r="I263" s="38"/>
      <c r="J263" s="38">
        <f t="shared" si="21"/>
        <v>0</v>
      </c>
      <c r="K263" s="40" t="str">
        <f>IF(J272=0,"-",J263/J272)</f>
        <v>-</v>
      </c>
      <c r="AA263"/>
    </row>
    <row r="264" spans="1:27">
      <c r="A264" s="11"/>
      <c r="B264" s="73"/>
      <c r="C264" s="33" t="str">
        <f>$C$36</f>
        <v>Printing</v>
      </c>
      <c r="D264" s="33"/>
      <c r="E264" s="39">
        <f t="shared" si="20"/>
        <v>0</v>
      </c>
      <c r="F264" s="43"/>
      <c r="G264" s="38"/>
      <c r="H264" s="44"/>
      <c r="I264" s="38"/>
      <c r="J264" s="38">
        <f t="shared" si="21"/>
        <v>0</v>
      </c>
      <c r="K264" s="40" t="str">
        <f>IF(J272=0,"-",J264/J272)</f>
        <v>-</v>
      </c>
      <c r="AA264"/>
    </row>
    <row r="265" spans="1:27">
      <c r="A265" s="11"/>
      <c r="B265" s="73"/>
      <c r="C265" s="33" t="str">
        <f>$C$37</f>
        <v>Mileage</v>
      </c>
      <c r="D265" s="33"/>
      <c r="E265" s="39">
        <f t="shared" si="20"/>
        <v>0</v>
      </c>
      <c r="F265" s="43"/>
      <c r="G265" s="38"/>
      <c r="H265" s="44"/>
      <c r="I265" s="38"/>
      <c r="J265" s="38">
        <f t="shared" si="21"/>
        <v>0</v>
      </c>
      <c r="K265" s="40" t="str">
        <f>IF(J272=0,"-",J265/J272)</f>
        <v>-</v>
      </c>
      <c r="AA265"/>
    </row>
    <row r="266" spans="1:27">
      <c r="A266" s="11"/>
      <c r="B266" s="73"/>
      <c r="C266" s="33" t="str">
        <f>$C$38</f>
        <v>Rent for Direct Client Service Areas</v>
      </c>
      <c r="D266" s="38"/>
      <c r="E266" s="39">
        <f t="shared" si="20"/>
        <v>0</v>
      </c>
      <c r="F266" s="43"/>
      <c r="G266" s="38"/>
      <c r="H266" s="44"/>
      <c r="I266" s="38"/>
      <c r="J266" s="38">
        <f t="shared" si="21"/>
        <v>0</v>
      </c>
      <c r="K266" s="40" t="str">
        <f>IF(J272=0,"-",J266/J272)</f>
        <v>-</v>
      </c>
      <c r="AA266"/>
    </row>
    <row r="267" spans="1:27">
      <c r="A267" s="11"/>
      <c r="B267" s="73"/>
      <c r="C267" s="33" t="str">
        <f>$C$39</f>
        <v>Other</v>
      </c>
      <c r="D267" s="38"/>
      <c r="E267" s="39">
        <f t="shared" si="20"/>
        <v>0</v>
      </c>
      <c r="F267" s="43"/>
      <c r="G267" s="38"/>
      <c r="H267" s="44"/>
      <c r="I267" s="38"/>
      <c r="J267" s="38">
        <f t="shared" si="21"/>
        <v>0</v>
      </c>
      <c r="K267" s="40" t="str">
        <f>IF(J272=0,"-",J267/J272)</f>
        <v>-</v>
      </c>
      <c r="AA267"/>
    </row>
    <row r="268" spans="1:27">
      <c r="A268" s="11"/>
      <c r="B268" s="73"/>
      <c r="C268" s="33" t="str">
        <f>$C$40</f>
        <v>Other</v>
      </c>
      <c r="D268" s="38"/>
      <c r="E268" s="39">
        <f t="shared" si="20"/>
        <v>0</v>
      </c>
      <c r="F268" s="43"/>
      <c r="G268" s="38"/>
      <c r="H268" s="44"/>
      <c r="I268" s="38"/>
      <c r="J268" s="38">
        <f t="shared" si="21"/>
        <v>0</v>
      </c>
      <c r="K268" s="40" t="str">
        <f>IF(J272=0,"-",J268/J272)</f>
        <v>-</v>
      </c>
      <c r="AA268"/>
    </row>
    <row r="269" spans="1:27">
      <c r="A269" s="11"/>
      <c r="B269" s="73"/>
      <c r="C269" s="33" t="str">
        <f>$C$41</f>
        <v>Other</v>
      </c>
      <c r="D269" s="38"/>
      <c r="E269" s="39">
        <f t="shared" si="20"/>
        <v>0</v>
      </c>
      <c r="F269" s="43"/>
      <c r="G269" s="38"/>
      <c r="H269" s="44"/>
      <c r="I269" s="38"/>
      <c r="J269" s="38">
        <f t="shared" si="21"/>
        <v>0</v>
      </c>
      <c r="K269" s="40" t="str">
        <f>IF(J272=0,"-",J269/J272)</f>
        <v>-</v>
      </c>
      <c r="AA269"/>
    </row>
    <row r="270" spans="1:27">
      <c r="A270" s="11"/>
      <c r="B270" s="73"/>
      <c r="C270" s="33" t="str">
        <f>$C$42</f>
        <v>Other</v>
      </c>
      <c r="D270" s="38">
        <f>D237</f>
        <v>0</v>
      </c>
      <c r="E270" s="39">
        <f t="shared" si="20"/>
        <v>0</v>
      </c>
      <c r="F270" s="43"/>
      <c r="G270" s="38"/>
      <c r="H270" s="44"/>
      <c r="I270" s="38"/>
      <c r="J270" s="38">
        <f t="shared" si="21"/>
        <v>0</v>
      </c>
      <c r="K270" s="40" t="str">
        <f>IF(J272=0,"-",J270/J272)</f>
        <v>-</v>
      </c>
      <c r="AA270"/>
    </row>
    <row r="271" spans="1:27">
      <c r="A271" s="11"/>
      <c r="B271" s="73"/>
      <c r="C271" s="33" t="str">
        <f>$C$43</f>
        <v>Other</v>
      </c>
      <c r="D271" s="38">
        <f>D238</f>
        <v>0</v>
      </c>
      <c r="E271" s="39">
        <f t="shared" si="20"/>
        <v>0</v>
      </c>
      <c r="F271" s="43"/>
      <c r="G271" s="60"/>
      <c r="H271" s="49"/>
      <c r="I271" s="60"/>
      <c r="J271" s="60">
        <f t="shared" si="21"/>
        <v>0</v>
      </c>
      <c r="K271" s="40" t="str">
        <f>IF(J272=0,"-",J271/J272)</f>
        <v>-</v>
      </c>
      <c r="AA271"/>
    </row>
    <row r="272" spans="1:27">
      <c r="A272" s="11"/>
      <c r="B272" s="74" t="s">
        <v>59</v>
      </c>
      <c r="C272" s="33"/>
      <c r="D272" s="33"/>
      <c r="E272" s="61">
        <f>ROUND(SUM(E257:E271),0)</f>
        <v>0</v>
      </c>
      <c r="F272" s="61">
        <f>ROUND(SUM(F257:F271),0)</f>
        <v>0</v>
      </c>
      <c r="G272" s="52">
        <f>IF($J272=0,0,(F272/$J272))</f>
        <v>0</v>
      </c>
      <c r="H272" s="54">
        <f>SUM(H257:H271)</f>
        <v>0</v>
      </c>
      <c r="I272" s="52">
        <f>IF($J272=0,0,(H272/$J272))</f>
        <v>0</v>
      </c>
      <c r="J272" s="61">
        <f>ROUND(SUM(J257:J271),0)</f>
        <v>0</v>
      </c>
      <c r="K272" s="55" t="str">
        <f>IF(J272=0,"-",J272/J272)</f>
        <v>-</v>
      </c>
      <c r="AA272"/>
    </row>
    <row r="273" spans="1:27">
      <c r="A273" s="11"/>
      <c r="B273" s="74"/>
      <c r="C273" s="33" t="s">
        <v>58</v>
      </c>
      <c r="D273" s="33"/>
      <c r="E273" s="62">
        <f>IF(E$78=0,0,(E272/E276))</f>
        <v>0</v>
      </c>
      <c r="F273" s="63">
        <f>IF(F276=0,0,(F272/F276))</f>
        <v>0</v>
      </c>
      <c r="G273" s="64"/>
      <c r="H273" s="63">
        <f>IF(H276=0,0,(H272/H276))</f>
        <v>0</v>
      </c>
      <c r="I273" s="45"/>
      <c r="J273" s="63">
        <f>IF(J276=0,0,(J272/J276))</f>
        <v>0</v>
      </c>
      <c r="K273" s="40"/>
      <c r="AA273"/>
    </row>
    <row r="274" spans="1:27">
      <c r="A274" s="11"/>
      <c r="B274" s="74" t="s">
        <v>79</v>
      </c>
      <c r="C274" s="34"/>
      <c r="D274" s="34"/>
      <c r="E274" s="39">
        <f>ROUND(+F274,0)</f>
        <v>0</v>
      </c>
      <c r="F274" s="43"/>
      <c r="G274" s="38"/>
      <c r="H274" s="43"/>
      <c r="I274" s="38"/>
      <c r="J274" s="38">
        <f>ROUND(F274+H274,0)</f>
        <v>0</v>
      </c>
      <c r="K274" s="35"/>
      <c r="AA274"/>
    </row>
    <row r="275" spans="1:27">
      <c r="A275" s="11"/>
      <c r="B275" s="75"/>
      <c r="C275" s="33" t="s">
        <v>58</v>
      </c>
      <c r="D275" s="33"/>
      <c r="E275" s="62">
        <f>IF(E276=0,0,(E274/E276))</f>
        <v>0</v>
      </c>
      <c r="F275" s="62">
        <f>IF(F276=0,0,(F274/F276))</f>
        <v>0</v>
      </c>
      <c r="G275" s="33"/>
      <c r="H275" s="62">
        <f>IF(H276=0,0,(H274/H276))</f>
        <v>0</v>
      </c>
      <c r="I275" s="33"/>
      <c r="J275" s="62">
        <f>IF(J276=0,0,(J274/J276))</f>
        <v>0</v>
      </c>
      <c r="K275" s="35"/>
      <c r="AA275"/>
    </row>
    <row r="276" spans="1:27">
      <c r="A276" s="11"/>
      <c r="B276" s="74" t="s">
        <v>49</v>
      </c>
      <c r="C276" s="33"/>
      <c r="D276" s="33"/>
      <c r="E276" s="61">
        <f>ROUND(E272+E274,0)</f>
        <v>0</v>
      </c>
      <c r="F276" s="61">
        <f>ROUND(F272+F274,0)</f>
        <v>0</v>
      </c>
      <c r="G276" s="65"/>
      <c r="H276" s="61">
        <f>ROUND(H272+H274,0)</f>
        <v>0</v>
      </c>
      <c r="I276" s="65"/>
      <c r="J276" s="61">
        <f>ROUND(J272+J274,0)</f>
        <v>0</v>
      </c>
      <c r="K276" s="35"/>
      <c r="AA276"/>
    </row>
    <row r="277" spans="1:27">
      <c r="A277" s="11"/>
      <c r="B277" s="73"/>
      <c r="C277" s="33" t="s">
        <v>69</v>
      </c>
      <c r="D277" s="33"/>
      <c r="E277" s="45">
        <f>IF(E$48=0,0,(E276/E$48))</f>
        <v>0</v>
      </c>
      <c r="F277" s="64">
        <f>IF(F$48=0,0,(F276/F$48))</f>
        <v>0</v>
      </c>
      <c r="G277" s="33"/>
      <c r="H277" s="64">
        <f>IF(H$48=0,0,(H276/H$48))</f>
        <v>0</v>
      </c>
      <c r="I277" s="33"/>
      <c r="J277" s="64">
        <f>IF(J$48=0,0,(J276/J$48))</f>
        <v>0</v>
      </c>
      <c r="K277" s="35"/>
      <c r="AA277"/>
    </row>
    <row r="278" spans="1:27">
      <c r="A278" s="11"/>
      <c r="B278" s="75"/>
      <c r="C278" s="32"/>
      <c r="D278" s="32"/>
      <c r="E278" s="32"/>
      <c r="F278" s="32"/>
      <c r="G278" s="32"/>
      <c r="H278" s="32"/>
      <c r="I278" s="32"/>
      <c r="J278" s="32"/>
      <c r="K278" s="41"/>
      <c r="AA278"/>
    </row>
    <row r="279" spans="1:27">
      <c r="A279" s="11"/>
      <c r="B279" s="76" t="s">
        <v>70</v>
      </c>
      <c r="C279" s="32"/>
      <c r="D279" s="32"/>
      <c r="E279" s="67">
        <f>+F279</f>
        <v>0</v>
      </c>
      <c r="F279" s="68"/>
      <c r="G279" s="67"/>
      <c r="H279" s="68"/>
      <c r="I279" s="67"/>
      <c r="J279" s="67">
        <f>F279+H279</f>
        <v>0</v>
      </c>
      <c r="K279" s="41"/>
      <c r="AA279"/>
    </row>
    <row r="280" spans="1:27">
      <c r="A280" s="11"/>
      <c r="B280" s="171" t="s">
        <v>178</v>
      </c>
      <c r="C280" s="32"/>
      <c r="D280" s="32"/>
      <c r="E280" s="67">
        <f>+F280</f>
        <v>0</v>
      </c>
      <c r="F280" s="68"/>
      <c r="G280" s="67"/>
      <c r="H280" s="68"/>
      <c r="I280" s="67"/>
      <c r="J280" s="67">
        <f>F280+H280</f>
        <v>0</v>
      </c>
      <c r="K280" s="41"/>
      <c r="AA280"/>
    </row>
    <row r="281" spans="1:27">
      <c r="A281" s="11"/>
      <c r="B281" s="76" t="s">
        <v>50</v>
      </c>
      <c r="C281" s="32"/>
      <c r="D281" s="32"/>
      <c r="E281" s="69">
        <f>IF(E279=0,0,ROUND((E276/E279),2))</f>
        <v>0</v>
      </c>
      <c r="F281" s="69">
        <f>IF(F279=0,0,ROUND((F276/F279),2))</f>
        <v>0</v>
      </c>
      <c r="G281" s="69"/>
      <c r="H281" s="69">
        <f>IF(H279=0,0,ROUND((H276/H279),2))</f>
        <v>0</v>
      </c>
      <c r="I281" s="69"/>
      <c r="J281" s="69">
        <f>IF(J279=0,0,ROUND((J276/J279),2))</f>
        <v>0</v>
      </c>
      <c r="K281" s="41"/>
      <c r="AA281"/>
    </row>
    <row r="282" spans="1:27">
      <c r="A282" s="11"/>
      <c r="B282" s="76" t="str">
        <f>CONCATENATE("Unit of Service Cost Requested from ",Control!$B$4)</f>
        <v>Unit of Service Cost Requested from LCRB</v>
      </c>
      <c r="C282" s="32"/>
      <c r="D282" s="32"/>
      <c r="E282" s="69">
        <f>IF(E280=0,,ROUND((E276/E280),2))</f>
        <v>0</v>
      </c>
      <c r="F282" s="69">
        <f>IF(F280=0,,ROUND((F276/F280),2))</f>
        <v>0</v>
      </c>
      <c r="G282" s="69"/>
      <c r="H282" s="69">
        <f>IF(H280=0,,ROUND((H276/H280),2))</f>
        <v>0</v>
      </c>
      <c r="I282" s="69"/>
      <c r="J282" s="69">
        <f>IF(J280=0,,ROUND((J276/J280),2))</f>
        <v>0</v>
      </c>
      <c r="K282" s="41"/>
      <c r="AA282"/>
    </row>
    <row r="283" spans="1:27" ht="3.75" customHeight="1">
      <c r="A283" s="11"/>
      <c r="B283" s="76"/>
      <c r="C283" s="32"/>
      <c r="D283" s="32"/>
      <c r="F283" s="116"/>
      <c r="G283" s="32"/>
      <c r="H283" s="32"/>
      <c r="I283" s="32"/>
      <c r="J283" s="32"/>
      <c r="K283" s="41"/>
      <c r="AA283"/>
    </row>
    <row r="284" spans="1:27" ht="16.5" customHeight="1" thickBot="1">
      <c r="A284" s="11"/>
      <c r="B284" s="171" t="s">
        <v>161</v>
      </c>
      <c r="C284" s="32"/>
      <c r="D284" s="32"/>
      <c r="E284" s="32"/>
      <c r="F284" s="78"/>
      <c r="G284" s="71"/>
      <c r="H284" s="71"/>
      <c r="I284" s="71"/>
      <c r="J284" s="70"/>
      <c r="K284" s="41"/>
      <c r="AA284"/>
    </row>
    <row r="285" spans="1:27" ht="15.75" thickBot="1">
      <c r="A285" s="11"/>
      <c r="B285" s="449" t="s">
        <v>51</v>
      </c>
      <c r="C285" s="450"/>
      <c r="D285" s="450"/>
      <c r="E285" s="77"/>
      <c r="F285" s="78"/>
      <c r="G285" s="79"/>
      <c r="H285" s="80"/>
      <c r="I285" s="80"/>
      <c r="J285" s="199"/>
      <c r="K285" s="81"/>
      <c r="AA285"/>
    </row>
    <row r="286" spans="1:27" ht="5.25" customHeight="1" thickBot="1">
      <c r="A286" s="11"/>
      <c r="B286" s="32"/>
      <c r="C286" s="32"/>
      <c r="D286" s="32"/>
      <c r="E286" s="32"/>
      <c r="F286" s="32"/>
      <c r="G286" s="32"/>
      <c r="H286" s="32"/>
      <c r="I286" s="32"/>
      <c r="J286" s="32"/>
      <c r="K286" s="32"/>
      <c r="AA286"/>
    </row>
    <row r="287" spans="1:27" ht="15.75" thickBot="1">
      <c r="A287" s="11"/>
      <c r="B287" s="201" t="s">
        <v>410</v>
      </c>
      <c r="C287" s="101"/>
      <c r="D287" s="237" t="str">
        <f>CONCATENATE($J$6,"U8")</f>
        <v>P5U8</v>
      </c>
      <c r="E287" s="32"/>
      <c r="F287" s="32"/>
      <c r="G287" s="32"/>
      <c r="H287" s="32"/>
      <c r="I287" s="32"/>
      <c r="J287" s="32"/>
      <c r="K287" s="32"/>
      <c r="AA287"/>
    </row>
    <row r="288" spans="1:27">
      <c r="A288" s="11"/>
      <c r="B288" s="453" t="s">
        <v>67</v>
      </c>
      <c r="C288" s="454"/>
      <c r="D288" s="102"/>
      <c r="E288" s="173" t="s">
        <v>162</v>
      </c>
      <c r="F288" s="455"/>
      <c r="G288" s="455"/>
      <c r="H288" s="456" t="s">
        <v>68</v>
      </c>
      <c r="I288" s="456"/>
      <c r="J288" s="103"/>
      <c r="K288" s="104"/>
      <c r="AA288"/>
    </row>
    <row r="289" spans="1:27" ht="26.25">
      <c r="A289" s="11"/>
      <c r="B289" s="451" t="s">
        <v>78</v>
      </c>
      <c r="C289" s="452"/>
      <c r="D289" s="452"/>
      <c r="E289" s="95" t="str">
        <f>+E8</f>
        <v>LCRB Recom</v>
      </c>
      <c r="F289" s="95" t="str">
        <f>+F8</f>
        <v>LCRB Request</v>
      </c>
      <c r="G289" s="95"/>
      <c r="H289" s="95" t="s">
        <v>55</v>
      </c>
      <c r="I289" s="95"/>
      <c r="J289" s="95" t="s">
        <v>64</v>
      </c>
      <c r="K289" s="96"/>
      <c r="AA289"/>
    </row>
    <row r="290" spans="1:27">
      <c r="A290" s="11"/>
      <c r="B290" s="73"/>
      <c r="C290" s="33" t="str">
        <f>$C$29</f>
        <v>Direct Clinical Staff Salaries from Salary Analysis</v>
      </c>
      <c r="D290" s="33"/>
      <c r="E290" s="39">
        <f>+F290</f>
        <v>0</v>
      </c>
      <c r="F290" s="338">
        <f>HLOOKUP(D287,'Salary Analysis'!$A$4:$HE$25,3,FALSE)</f>
        <v>0</v>
      </c>
      <c r="G290" s="38"/>
      <c r="H290" s="43"/>
      <c r="I290" s="38"/>
      <c r="J290" s="39">
        <f>F290+H290</f>
        <v>0</v>
      </c>
      <c r="K290" s="40" t="str">
        <f>IF(J305=0,"-",J290/J305)</f>
        <v>-</v>
      </c>
      <c r="AA290"/>
    </row>
    <row r="291" spans="1:27">
      <c r="A291" s="11"/>
      <c r="B291" s="73"/>
      <c r="C291" s="33" t="str">
        <f>$C$30</f>
        <v>Immediate Sup Salaries from Salary Analysis</v>
      </c>
      <c r="D291" s="33"/>
      <c r="E291" s="39">
        <f t="shared" ref="E291:E304" si="22">+F291</f>
        <v>0</v>
      </c>
      <c r="F291" s="338">
        <f>HLOOKUP(D287,'Salary Analysis'!$A$4:$HE$25,4,FALSE)</f>
        <v>0</v>
      </c>
      <c r="G291" s="38"/>
      <c r="H291" s="44"/>
      <c r="I291" s="38"/>
      <c r="J291" s="38">
        <f t="shared" ref="J291:J304" si="23">F291+H291</f>
        <v>0</v>
      </c>
      <c r="K291" s="40" t="str">
        <f>IF(J305=0,"-",J291/J305)</f>
        <v>-</v>
      </c>
      <c r="AA291"/>
    </row>
    <row r="292" spans="1:27">
      <c r="A292" s="11"/>
      <c r="B292" s="73"/>
      <c r="C292" s="33" t="str">
        <f>$C$31</f>
        <v>Clinical Staff Fringe Benefits</v>
      </c>
      <c r="D292" s="33"/>
      <c r="E292" s="39">
        <f t="shared" si="22"/>
        <v>0</v>
      </c>
      <c r="F292" s="43"/>
      <c r="G292" s="38"/>
      <c r="H292" s="44"/>
      <c r="I292" s="38"/>
      <c r="J292" s="38">
        <f t="shared" si="23"/>
        <v>0</v>
      </c>
      <c r="K292" s="40" t="str">
        <f>IF(J305=0,"-",J292/J305)</f>
        <v>-</v>
      </c>
      <c r="AA292"/>
    </row>
    <row r="293" spans="1:27">
      <c r="A293" s="11"/>
      <c r="B293" s="73"/>
      <c r="C293" s="33" t="str">
        <f>$C$32</f>
        <v>Utilities for Direct Client Service Areas</v>
      </c>
      <c r="D293" s="33"/>
      <c r="E293" s="39">
        <f t="shared" si="22"/>
        <v>0</v>
      </c>
      <c r="F293" s="43"/>
      <c r="G293" s="38"/>
      <c r="H293" s="44"/>
      <c r="I293" s="38"/>
      <c r="J293" s="38">
        <f t="shared" si="23"/>
        <v>0</v>
      </c>
      <c r="K293" s="40" t="str">
        <f>IF(J305=0,"-",J293/J305)</f>
        <v>-</v>
      </c>
      <c r="AA293"/>
    </row>
    <row r="294" spans="1:27">
      <c r="A294" s="11"/>
      <c r="B294" s="73"/>
      <c r="C294" s="33" t="str">
        <f>$C$33</f>
        <v>Telephone /Cell Phone/Internet</v>
      </c>
      <c r="D294" s="33"/>
      <c r="E294" s="39">
        <f t="shared" si="22"/>
        <v>0</v>
      </c>
      <c r="F294" s="43"/>
      <c r="G294" s="38"/>
      <c r="H294" s="44"/>
      <c r="I294" s="38"/>
      <c r="J294" s="38">
        <f t="shared" si="23"/>
        <v>0</v>
      </c>
      <c r="K294" s="40" t="str">
        <f>IF(J305=0,"-",J294/J305)</f>
        <v>-</v>
      </c>
      <c r="AA294"/>
    </row>
    <row r="295" spans="1:27">
      <c r="A295" s="11"/>
      <c r="B295" s="73"/>
      <c r="C295" s="33" t="str">
        <f>$C$34</f>
        <v>Consumable Supplies</v>
      </c>
      <c r="D295" s="33"/>
      <c r="E295" s="39">
        <f t="shared" si="22"/>
        <v>0</v>
      </c>
      <c r="F295" s="43"/>
      <c r="G295" s="38"/>
      <c r="H295" s="44"/>
      <c r="I295" s="38"/>
      <c r="J295" s="38">
        <f t="shared" si="23"/>
        <v>0</v>
      </c>
      <c r="K295" s="40" t="str">
        <f>IF(J305=0,"-",J295/J305)</f>
        <v>-</v>
      </c>
      <c r="AA295"/>
    </row>
    <row r="296" spans="1:27">
      <c r="A296" s="11"/>
      <c r="B296" s="73"/>
      <c r="C296" s="33" t="str">
        <f>$C$35</f>
        <v>Non-consumable Supplies</v>
      </c>
      <c r="D296" s="33"/>
      <c r="E296" s="39">
        <f t="shared" si="22"/>
        <v>0</v>
      </c>
      <c r="F296" s="43"/>
      <c r="G296" s="38"/>
      <c r="H296" s="44"/>
      <c r="I296" s="38"/>
      <c r="J296" s="38">
        <f t="shared" si="23"/>
        <v>0</v>
      </c>
      <c r="K296" s="40" t="str">
        <f>IF(J305=0,"-",J296/J305)</f>
        <v>-</v>
      </c>
      <c r="AA296"/>
    </row>
    <row r="297" spans="1:27">
      <c r="A297" s="11"/>
      <c r="B297" s="73"/>
      <c r="C297" s="33" t="str">
        <f>$C$36</f>
        <v>Printing</v>
      </c>
      <c r="D297" s="33"/>
      <c r="E297" s="39">
        <f t="shared" si="22"/>
        <v>0</v>
      </c>
      <c r="F297" s="43"/>
      <c r="G297" s="38"/>
      <c r="H297" s="44"/>
      <c r="I297" s="38"/>
      <c r="J297" s="38">
        <f t="shared" si="23"/>
        <v>0</v>
      </c>
      <c r="K297" s="40" t="str">
        <f>IF(J305=0,"-",J297/J305)</f>
        <v>-</v>
      </c>
      <c r="AA297"/>
    </row>
    <row r="298" spans="1:27">
      <c r="A298" s="11"/>
      <c r="B298" s="73"/>
      <c r="C298" s="33" t="str">
        <f>$C$37</f>
        <v>Mileage</v>
      </c>
      <c r="D298" s="33"/>
      <c r="E298" s="39">
        <f t="shared" si="22"/>
        <v>0</v>
      </c>
      <c r="F298" s="43"/>
      <c r="G298" s="38"/>
      <c r="H298" s="44"/>
      <c r="I298" s="38"/>
      <c r="J298" s="38">
        <f t="shared" si="23"/>
        <v>0</v>
      </c>
      <c r="K298" s="40" t="str">
        <f>IF(J305=0,"-",J298/J305)</f>
        <v>-</v>
      </c>
      <c r="AA298"/>
    </row>
    <row r="299" spans="1:27">
      <c r="A299" s="11"/>
      <c r="B299" s="73"/>
      <c r="C299" s="33" t="str">
        <f>$C$38</f>
        <v>Rent for Direct Client Service Areas</v>
      </c>
      <c r="D299" s="38"/>
      <c r="E299" s="39">
        <f t="shared" si="22"/>
        <v>0</v>
      </c>
      <c r="F299" s="43"/>
      <c r="G299" s="38"/>
      <c r="H299" s="44"/>
      <c r="I299" s="38"/>
      <c r="J299" s="38">
        <f t="shared" si="23"/>
        <v>0</v>
      </c>
      <c r="K299" s="40" t="str">
        <f>IF(J305=0,"-",J299/J305)</f>
        <v>-</v>
      </c>
      <c r="AA299"/>
    </row>
    <row r="300" spans="1:27">
      <c r="A300" s="11"/>
      <c r="B300" s="73"/>
      <c r="C300" s="33" t="str">
        <f>$C$39</f>
        <v>Other</v>
      </c>
      <c r="D300" s="38"/>
      <c r="E300" s="39">
        <f t="shared" si="22"/>
        <v>0</v>
      </c>
      <c r="F300" s="43"/>
      <c r="G300" s="38"/>
      <c r="H300" s="44"/>
      <c r="I300" s="38"/>
      <c r="J300" s="38">
        <f t="shared" si="23"/>
        <v>0</v>
      </c>
      <c r="K300" s="40" t="str">
        <f>IF(J305=0,"-",J300/J305)</f>
        <v>-</v>
      </c>
      <c r="AA300"/>
    </row>
    <row r="301" spans="1:27">
      <c r="A301" s="11"/>
      <c r="B301" s="73"/>
      <c r="C301" s="33" t="str">
        <f>$C$40</f>
        <v>Other</v>
      </c>
      <c r="D301" s="38"/>
      <c r="E301" s="39">
        <f t="shared" si="22"/>
        <v>0</v>
      </c>
      <c r="F301" s="43"/>
      <c r="G301" s="38"/>
      <c r="H301" s="44"/>
      <c r="I301" s="38"/>
      <c r="J301" s="38">
        <f t="shared" si="23"/>
        <v>0</v>
      </c>
      <c r="K301" s="40" t="str">
        <f>IF(J305=0,"-",J301/J305)</f>
        <v>-</v>
      </c>
      <c r="AA301"/>
    </row>
    <row r="302" spans="1:27">
      <c r="A302" s="11"/>
      <c r="B302" s="73"/>
      <c r="C302" s="33" t="str">
        <f>$C$41</f>
        <v>Other</v>
      </c>
      <c r="D302" s="38"/>
      <c r="E302" s="39">
        <f t="shared" si="22"/>
        <v>0</v>
      </c>
      <c r="F302" s="43"/>
      <c r="G302" s="38"/>
      <c r="H302" s="44"/>
      <c r="I302" s="38"/>
      <c r="J302" s="38">
        <f t="shared" si="23"/>
        <v>0</v>
      </c>
      <c r="K302" s="40" t="str">
        <f>IF(J305=0,"-",J302/J305)</f>
        <v>-</v>
      </c>
      <c r="AA302"/>
    </row>
    <row r="303" spans="1:27">
      <c r="A303" s="11"/>
      <c r="B303" s="73"/>
      <c r="C303" s="33" t="str">
        <f>$C$42</f>
        <v>Other</v>
      </c>
      <c r="D303" s="38">
        <f>D270</f>
        <v>0</v>
      </c>
      <c r="E303" s="39">
        <f t="shared" si="22"/>
        <v>0</v>
      </c>
      <c r="F303" s="43"/>
      <c r="G303" s="38"/>
      <c r="H303" s="44"/>
      <c r="I303" s="38"/>
      <c r="J303" s="38">
        <f t="shared" si="23"/>
        <v>0</v>
      </c>
      <c r="K303" s="40" t="str">
        <f>IF(J305=0,"-",J303/J305)</f>
        <v>-</v>
      </c>
      <c r="AA303"/>
    </row>
    <row r="304" spans="1:27">
      <c r="A304" s="11"/>
      <c r="B304" s="73"/>
      <c r="C304" s="33" t="str">
        <f>$C$43</f>
        <v>Other</v>
      </c>
      <c r="D304" s="38">
        <f>D271</f>
        <v>0</v>
      </c>
      <c r="E304" s="39">
        <f t="shared" si="22"/>
        <v>0</v>
      </c>
      <c r="F304" s="43"/>
      <c r="G304" s="60"/>
      <c r="H304" s="49"/>
      <c r="I304" s="60"/>
      <c r="J304" s="60">
        <f t="shared" si="23"/>
        <v>0</v>
      </c>
      <c r="K304" s="40" t="str">
        <f>IF(J305=0,"-",J304/J305)</f>
        <v>-</v>
      </c>
      <c r="AA304"/>
    </row>
    <row r="305" spans="1:27">
      <c r="A305" s="11"/>
      <c r="B305" s="74" t="s">
        <v>59</v>
      </c>
      <c r="C305" s="33"/>
      <c r="D305" s="33"/>
      <c r="E305" s="61">
        <f>ROUND(SUM(E290:E304),0)</f>
        <v>0</v>
      </c>
      <c r="F305" s="61">
        <f>ROUND(SUM(F290:F304),0)</f>
        <v>0</v>
      </c>
      <c r="G305" s="52">
        <f>IF($J305=0,0,(F305/$J305))</f>
        <v>0</v>
      </c>
      <c r="H305" s="54">
        <f>SUM(H290:H304)</f>
        <v>0</v>
      </c>
      <c r="I305" s="52">
        <f>IF($J305=0,0,(H305/$J305))</f>
        <v>0</v>
      </c>
      <c r="J305" s="61">
        <f>ROUND(SUM(J290:J304),0)</f>
        <v>0</v>
      </c>
      <c r="K305" s="55" t="str">
        <f>IF(J305=0,"-",J305/J305)</f>
        <v>-</v>
      </c>
      <c r="AA305"/>
    </row>
    <row r="306" spans="1:27">
      <c r="A306" s="11"/>
      <c r="B306" s="74"/>
      <c r="C306" s="33" t="s">
        <v>58</v>
      </c>
      <c r="D306" s="33"/>
      <c r="E306" s="62">
        <f>IF(E$78=0,0,(E305/E309))</f>
        <v>0</v>
      </c>
      <c r="F306" s="63">
        <f>IF(F309=0,0,(F305/F309))</f>
        <v>0</v>
      </c>
      <c r="G306" s="64"/>
      <c r="H306" s="63">
        <f>IF(H309=0,0,(H305/H309))</f>
        <v>0</v>
      </c>
      <c r="I306" s="45"/>
      <c r="J306" s="63">
        <f>IF(J309=0,0,(J305/J309))</f>
        <v>0</v>
      </c>
      <c r="K306" s="40"/>
      <c r="AA306"/>
    </row>
    <row r="307" spans="1:27">
      <c r="A307" s="11"/>
      <c r="B307" s="74" t="s">
        <v>79</v>
      </c>
      <c r="C307" s="34"/>
      <c r="D307" s="34"/>
      <c r="E307" s="39">
        <f>ROUND(+F307,0)</f>
        <v>0</v>
      </c>
      <c r="F307" s="43"/>
      <c r="G307" s="38"/>
      <c r="H307" s="43"/>
      <c r="I307" s="38"/>
      <c r="J307" s="38">
        <f>ROUND(F307+H307,0)</f>
        <v>0</v>
      </c>
      <c r="K307" s="35"/>
      <c r="AA307"/>
    </row>
    <row r="308" spans="1:27">
      <c r="A308" s="11"/>
      <c r="B308" s="75"/>
      <c r="C308" s="33" t="s">
        <v>58</v>
      </c>
      <c r="D308" s="33"/>
      <c r="E308" s="62">
        <f>IF(E309=0,0,(E307/E309))</f>
        <v>0</v>
      </c>
      <c r="F308" s="62">
        <f>IF(F309=0,0,(F307/F309))</f>
        <v>0</v>
      </c>
      <c r="G308" s="33"/>
      <c r="H308" s="62">
        <f>IF(H309=0,0,(H307/H309))</f>
        <v>0</v>
      </c>
      <c r="I308" s="33"/>
      <c r="J308" s="62">
        <f>IF(J309=0,0,(J307/J309))</f>
        <v>0</v>
      </c>
      <c r="K308" s="35"/>
      <c r="AA308"/>
    </row>
    <row r="309" spans="1:27">
      <c r="A309" s="11"/>
      <c r="B309" s="74" t="s">
        <v>49</v>
      </c>
      <c r="C309" s="33"/>
      <c r="D309" s="33"/>
      <c r="E309" s="61">
        <f>ROUND(E305+E307,0)</f>
        <v>0</v>
      </c>
      <c r="F309" s="61">
        <f>ROUND(F305+F307,0)</f>
        <v>0</v>
      </c>
      <c r="G309" s="65"/>
      <c r="H309" s="61">
        <f>ROUND(H305+H307,0)</f>
        <v>0</v>
      </c>
      <c r="I309" s="65"/>
      <c r="J309" s="61">
        <f>ROUND(J305+J307,0)</f>
        <v>0</v>
      </c>
      <c r="K309" s="35"/>
      <c r="AA309"/>
    </row>
    <row r="310" spans="1:27">
      <c r="A310" s="11"/>
      <c r="B310" s="73"/>
      <c r="C310" s="33" t="s">
        <v>69</v>
      </c>
      <c r="D310" s="33"/>
      <c r="E310" s="45">
        <f>IF(E$48=0,0,(E309/E$48))</f>
        <v>0</v>
      </c>
      <c r="F310" s="64">
        <f>IF(F$48=0,0,(F309/F$48))</f>
        <v>0</v>
      </c>
      <c r="G310" s="33"/>
      <c r="H310" s="64">
        <f>IF(H$48=0,0,(H309/H$48))</f>
        <v>0</v>
      </c>
      <c r="I310" s="33"/>
      <c r="J310" s="64">
        <f>IF(J$48=0,0,(J309/J$48))</f>
        <v>0</v>
      </c>
      <c r="K310" s="35"/>
      <c r="AA310"/>
    </row>
    <row r="311" spans="1:27" ht="5.25" customHeight="1">
      <c r="A311" s="11"/>
      <c r="B311" s="75"/>
      <c r="C311" s="32"/>
      <c r="D311" s="32"/>
      <c r="E311" s="32"/>
      <c r="F311" s="32"/>
      <c r="G311" s="32"/>
      <c r="H311" s="32"/>
      <c r="I311" s="32"/>
      <c r="J311" s="32"/>
      <c r="K311" s="41"/>
      <c r="AA311"/>
    </row>
    <row r="312" spans="1:27">
      <c r="A312" s="11"/>
      <c r="B312" s="76" t="s">
        <v>70</v>
      </c>
      <c r="C312" s="32"/>
      <c r="D312" s="32"/>
      <c r="E312" s="67">
        <f>+F312</f>
        <v>0</v>
      </c>
      <c r="F312" s="68"/>
      <c r="G312" s="67"/>
      <c r="H312" s="68"/>
      <c r="I312" s="67"/>
      <c r="J312" s="67">
        <f>F312+H312</f>
        <v>0</v>
      </c>
      <c r="K312" s="41"/>
      <c r="AA312"/>
    </row>
    <row r="313" spans="1:27">
      <c r="A313" s="11"/>
      <c r="B313" s="171" t="s">
        <v>178</v>
      </c>
      <c r="C313" s="32"/>
      <c r="D313" s="32"/>
      <c r="E313" s="67">
        <f>+F313</f>
        <v>0</v>
      </c>
      <c r="F313" s="68"/>
      <c r="G313" s="67"/>
      <c r="H313" s="68"/>
      <c r="I313" s="67"/>
      <c r="J313" s="67">
        <f>F313+H313</f>
        <v>0</v>
      </c>
      <c r="K313" s="41"/>
      <c r="AA313"/>
    </row>
    <row r="314" spans="1:27">
      <c r="A314" s="11"/>
      <c r="B314" s="76" t="s">
        <v>50</v>
      </c>
      <c r="C314" s="32"/>
      <c r="D314" s="32"/>
      <c r="E314" s="69">
        <f>IF(E312=0,0,ROUND((E309/E312),2))</f>
        <v>0</v>
      </c>
      <c r="F314" s="69">
        <f>IF(F312=0,0,ROUND((F309/F312),2))</f>
        <v>0</v>
      </c>
      <c r="G314" s="69"/>
      <c r="H314" s="69">
        <f>IF(H312=0,0,ROUND((H309/H312),2))</f>
        <v>0</v>
      </c>
      <c r="I314" s="69"/>
      <c r="J314" s="69">
        <f>IF(J312=0,0,ROUND((J309/J312),2))</f>
        <v>0</v>
      </c>
      <c r="K314" s="41"/>
      <c r="AA314"/>
    </row>
    <row r="315" spans="1:27">
      <c r="A315" s="11"/>
      <c r="B315" s="76" t="str">
        <f>CONCATENATE("Unit of Service Cost Requested from ",Control!$B$4)</f>
        <v>Unit of Service Cost Requested from LCRB</v>
      </c>
      <c r="C315" s="32"/>
      <c r="D315" s="32"/>
      <c r="E315" s="69">
        <f>IF(E313=0,,ROUND((E309/E313),2))</f>
        <v>0</v>
      </c>
      <c r="F315" s="69">
        <f>IF(F313=0,,ROUND((F309/F313),2))</f>
        <v>0</v>
      </c>
      <c r="G315" s="69"/>
      <c r="H315" s="69">
        <f>IF(H313=0,,ROUND((H309/H313),2))</f>
        <v>0</v>
      </c>
      <c r="I315" s="69"/>
      <c r="J315" s="69">
        <f>IF(J313=0,,ROUND((J309/J313),2))</f>
        <v>0</v>
      </c>
      <c r="K315" s="41"/>
      <c r="AA315"/>
    </row>
    <row r="316" spans="1:27" ht="4.5" customHeight="1">
      <c r="A316" s="11"/>
      <c r="B316" s="76"/>
      <c r="C316" s="32"/>
      <c r="D316" s="32"/>
      <c r="E316" s="116"/>
      <c r="F316" s="116"/>
      <c r="G316" s="32"/>
      <c r="H316" s="32"/>
      <c r="I316" s="32"/>
      <c r="J316" s="32"/>
      <c r="K316" s="41"/>
      <c r="AA316"/>
    </row>
    <row r="317" spans="1:27" ht="13.5" customHeight="1" thickBot="1">
      <c r="A317" s="11"/>
      <c r="B317" s="171" t="s">
        <v>161</v>
      </c>
      <c r="C317" s="32"/>
      <c r="D317" s="32"/>
      <c r="E317" s="32"/>
      <c r="F317" s="78"/>
      <c r="G317" s="71"/>
      <c r="H317" s="71"/>
      <c r="I317" s="71"/>
      <c r="J317" s="70"/>
      <c r="K317" s="41"/>
      <c r="AA317"/>
    </row>
    <row r="318" spans="1:27" ht="15.75" thickBot="1">
      <c r="A318" s="11"/>
      <c r="B318" s="449" t="s">
        <v>51</v>
      </c>
      <c r="C318" s="450"/>
      <c r="D318" s="450"/>
      <c r="E318" s="77"/>
      <c r="F318" s="78"/>
      <c r="G318" s="79"/>
      <c r="H318" s="80"/>
      <c r="I318" s="80"/>
      <c r="J318" s="199"/>
      <c r="K318" s="81"/>
      <c r="AA318"/>
    </row>
    <row r="319" spans="1:27" ht="8.25" customHeight="1" thickBot="1">
      <c r="A319" s="11"/>
      <c r="B319" s="32"/>
      <c r="C319" s="32"/>
      <c r="D319" s="32"/>
      <c r="E319" s="32"/>
      <c r="F319" s="32"/>
      <c r="G319" s="32"/>
      <c r="H319" s="32"/>
      <c r="I319" s="32"/>
      <c r="J319" s="32"/>
      <c r="K319" s="32"/>
      <c r="AA319"/>
    </row>
    <row r="320" spans="1:27" ht="15.75" thickBot="1">
      <c r="A320" s="11"/>
      <c r="B320" s="201" t="s">
        <v>411</v>
      </c>
      <c r="C320" s="101"/>
      <c r="D320" s="237" t="str">
        <f>CONCATENATE($J$6,"U9")</f>
        <v>P5U9</v>
      </c>
      <c r="E320" s="32"/>
      <c r="F320" s="32"/>
      <c r="G320" s="32"/>
      <c r="H320" s="32"/>
      <c r="I320" s="32"/>
      <c r="J320" s="32"/>
      <c r="K320" s="32"/>
      <c r="AA320"/>
    </row>
    <row r="321" spans="1:27">
      <c r="A321" s="11"/>
      <c r="B321" s="453" t="s">
        <v>67</v>
      </c>
      <c r="C321" s="454"/>
      <c r="D321" s="102"/>
      <c r="E321" s="173" t="s">
        <v>162</v>
      </c>
      <c r="F321" s="455"/>
      <c r="G321" s="455"/>
      <c r="H321" s="456" t="s">
        <v>68</v>
      </c>
      <c r="I321" s="456"/>
      <c r="J321" s="103"/>
      <c r="K321" s="104"/>
      <c r="AA321"/>
    </row>
    <row r="322" spans="1:27" ht="26.25">
      <c r="A322" s="11"/>
      <c r="B322" s="451" t="s">
        <v>78</v>
      </c>
      <c r="C322" s="452"/>
      <c r="D322" s="452"/>
      <c r="E322" s="95" t="str">
        <f>+E8</f>
        <v>LCRB Recom</v>
      </c>
      <c r="F322" s="95" t="str">
        <f>+F8</f>
        <v>LCRB Request</v>
      </c>
      <c r="G322" s="95"/>
      <c r="H322" s="95" t="s">
        <v>55</v>
      </c>
      <c r="I322" s="95"/>
      <c r="J322" s="95" t="s">
        <v>64</v>
      </c>
      <c r="K322" s="96"/>
      <c r="AA322"/>
    </row>
    <row r="323" spans="1:27">
      <c r="A323" s="11"/>
      <c r="B323" s="73"/>
      <c r="C323" s="33" t="str">
        <f>$C$29</f>
        <v>Direct Clinical Staff Salaries from Salary Analysis</v>
      </c>
      <c r="D323" s="33"/>
      <c r="E323" s="39">
        <f>+F323</f>
        <v>0</v>
      </c>
      <c r="F323" s="338">
        <f>HLOOKUP(D320,'Salary Analysis'!$A$4:$HE$25,3,FALSE)</f>
        <v>0</v>
      </c>
      <c r="G323" s="38"/>
      <c r="H323" s="43"/>
      <c r="I323" s="38"/>
      <c r="J323" s="39">
        <f>F323+H323</f>
        <v>0</v>
      </c>
      <c r="K323" s="40" t="str">
        <f>IF(J338=0,"-",J323/J338)</f>
        <v>-</v>
      </c>
      <c r="AA323"/>
    </row>
    <row r="324" spans="1:27">
      <c r="A324" s="11"/>
      <c r="B324" s="73"/>
      <c r="C324" s="33" t="str">
        <f>$C$30</f>
        <v>Immediate Sup Salaries from Salary Analysis</v>
      </c>
      <c r="D324" s="33"/>
      <c r="E324" s="39">
        <f t="shared" ref="E324:E337" si="24">+F324</f>
        <v>0</v>
      </c>
      <c r="F324" s="338">
        <f>HLOOKUP(D320,'Salary Analysis'!$A$4:$HE$25,4,FALSE)</f>
        <v>0</v>
      </c>
      <c r="G324" s="38"/>
      <c r="H324" s="44"/>
      <c r="I324" s="38"/>
      <c r="J324" s="38">
        <f t="shared" ref="J324:J337" si="25">F324+H324</f>
        <v>0</v>
      </c>
      <c r="K324" s="40" t="str">
        <f>IF(J338=0,"-",J324/J338)</f>
        <v>-</v>
      </c>
      <c r="AA324"/>
    </row>
    <row r="325" spans="1:27">
      <c r="A325" s="11"/>
      <c r="B325" s="73"/>
      <c r="C325" s="33" t="str">
        <f>$C$31</f>
        <v>Clinical Staff Fringe Benefits</v>
      </c>
      <c r="D325" s="33"/>
      <c r="E325" s="39">
        <f t="shared" si="24"/>
        <v>0</v>
      </c>
      <c r="F325" s="43"/>
      <c r="G325" s="38"/>
      <c r="H325" s="44"/>
      <c r="I325" s="38"/>
      <c r="J325" s="38">
        <f t="shared" si="25"/>
        <v>0</v>
      </c>
      <c r="K325" s="40" t="str">
        <f>IF(J338=0,"-",J325/J338)</f>
        <v>-</v>
      </c>
      <c r="AA325"/>
    </row>
    <row r="326" spans="1:27">
      <c r="A326" s="11"/>
      <c r="B326" s="73"/>
      <c r="C326" s="33" t="str">
        <f>$C$32</f>
        <v>Utilities for Direct Client Service Areas</v>
      </c>
      <c r="D326" s="33"/>
      <c r="E326" s="39">
        <f t="shared" si="24"/>
        <v>0</v>
      </c>
      <c r="F326" s="43"/>
      <c r="G326" s="38"/>
      <c r="H326" s="44"/>
      <c r="I326" s="38"/>
      <c r="J326" s="38">
        <f t="shared" si="25"/>
        <v>0</v>
      </c>
      <c r="K326" s="40" t="str">
        <f>IF(J338=0,"-",J326/J338)</f>
        <v>-</v>
      </c>
      <c r="AA326"/>
    </row>
    <row r="327" spans="1:27">
      <c r="A327" s="11"/>
      <c r="B327" s="73"/>
      <c r="C327" s="33" t="str">
        <f>$C$33</f>
        <v>Telephone /Cell Phone/Internet</v>
      </c>
      <c r="D327" s="33"/>
      <c r="E327" s="39">
        <f t="shared" si="24"/>
        <v>0</v>
      </c>
      <c r="F327" s="43"/>
      <c r="G327" s="38"/>
      <c r="H327" s="44"/>
      <c r="I327" s="38"/>
      <c r="J327" s="38">
        <f t="shared" si="25"/>
        <v>0</v>
      </c>
      <c r="K327" s="40" t="str">
        <f>IF(J338=0,"-",J327/J338)</f>
        <v>-</v>
      </c>
      <c r="AA327"/>
    </row>
    <row r="328" spans="1:27">
      <c r="A328" s="11"/>
      <c r="B328" s="73"/>
      <c r="C328" s="33" t="str">
        <f>$C$34</f>
        <v>Consumable Supplies</v>
      </c>
      <c r="D328" s="33"/>
      <c r="E328" s="39">
        <f t="shared" si="24"/>
        <v>0</v>
      </c>
      <c r="F328" s="43"/>
      <c r="G328" s="38"/>
      <c r="H328" s="44"/>
      <c r="I328" s="38"/>
      <c r="J328" s="38">
        <f t="shared" si="25"/>
        <v>0</v>
      </c>
      <c r="K328" s="40" t="str">
        <f>IF(J338=0,"-",J328/J338)</f>
        <v>-</v>
      </c>
      <c r="AA328"/>
    </row>
    <row r="329" spans="1:27">
      <c r="A329" s="11"/>
      <c r="B329" s="73"/>
      <c r="C329" s="33" t="str">
        <f>$C$35</f>
        <v>Non-consumable Supplies</v>
      </c>
      <c r="D329" s="33"/>
      <c r="E329" s="39">
        <f t="shared" si="24"/>
        <v>0</v>
      </c>
      <c r="F329" s="43"/>
      <c r="G329" s="38"/>
      <c r="H329" s="44"/>
      <c r="I329" s="38"/>
      <c r="J329" s="38">
        <f t="shared" si="25"/>
        <v>0</v>
      </c>
      <c r="K329" s="40" t="str">
        <f>IF(J338=0,"-",J329/J338)</f>
        <v>-</v>
      </c>
      <c r="AA329"/>
    </row>
    <row r="330" spans="1:27">
      <c r="A330" s="11"/>
      <c r="B330" s="73"/>
      <c r="C330" s="33" t="str">
        <f>$C$36</f>
        <v>Printing</v>
      </c>
      <c r="D330" s="33"/>
      <c r="E330" s="39">
        <f t="shared" si="24"/>
        <v>0</v>
      </c>
      <c r="F330" s="43"/>
      <c r="G330" s="38"/>
      <c r="H330" s="44"/>
      <c r="I330" s="38"/>
      <c r="J330" s="38">
        <f t="shared" si="25"/>
        <v>0</v>
      </c>
      <c r="K330" s="40" t="str">
        <f>IF(J338=0,"-",J330/J338)</f>
        <v>-</v>
      </c>
      <c r="AA330"/>
    </row>
    <row r="331" spans="1:27">
      <c r="A331" s="11"/>
      <c r="B331" s="73"/>
      <c r="C331" s="33" t="str">
        <f>$C$37</f>
        <v>Mileage</v>
      </c>
      <c r="D331" s="33"/>
      <c r="E331" s="39">
        <f t="shared" si="24"/>
        <v>0</v>
      </c>
      <c r="F331" s="43"/>
      <c r="G331" s="38"/>
      <c r="H331" s="44"/>
      <c r="I331" s="38"/>
      <c r="J331" s="38">
        <f t="shared" si="25"/>
        <v>0</v>
      </c>
      <c r="K331" s="40" t="str">
        <f>IF(J338=0,"-",J331/J338)</f>
        <v>-</v>
      </c>
      <c r="AA331"/>
    </row>
    <row r="332" spans="1:27">
      <c r="A332" s="11"/>
      <c r="B332" s="73"/>
      <c r="C332" s="33" t="str">
        <f>$C$38</f>
        <v>Rent for Direct Client Service Areas</v>
      </c>
      <c r="D332" s="38"/>
      <c r="E332" s="39">
        <f t="shared" si="24"/>
        <v>0</v>
      </c>
      <c r="F332" s="43"/>
      <c r="G332" s="38"/>
      <c r="H332" s="44"/>
      <c r="I332" s="38"/>
      <c r="J332" s="38">
        <f t="shared" si="25"/>
        <v>0</v>
      </c>
      <c r="K332" s="40" t="str">
        <f>IF(J338=0,"-",J332/J338)</f>
        <v>-</v>
      </c>
      <c r="AA332"/>
    </row>
    <row r="333" spans="1:27">
      <c r="A333" s="11"/>
      <c r="B333" s="73"/>
      <c r="C333" s="33" t="str">
        <f>$C$39</f>
        <v>Other</v>
      </c>
      <c r="D333" s="38"/>
      <c r="E333" s="39">
        <f t="shared" si="24"/>
        <v>0</v>
      </c>
      <c r="F333" s="43"/>
      <c r="G333" s="38"/>
      <c r="H333" s="44"/>
      <c r="I333" s="38"/>
      <c r="J333" s="38">
        <f t="shared" si="25"/>
        <v>0</v>
      </c>
      <c r="K333" s="40" t="str">
        <f>IF(J338=0,"-",J333/J338)</f>
        <v>-</v>
      </c>
      <c r="AA333"/>
    </row>
    <row r="334" spans="1:27">
      <c r="A334" s="11"/>
      <c r="B334" s="73"/>
      <c r="C334" s="33" t="str">
        <f>$C$40</f>
        <v>Other</v>
      </c>
      <c r="D334" s="38"/>
      <c r="E334" s="39">
        <f t="shared" si="24"/>
        <v>0</v>
      </c>
      <c r="F334" s="43"/>
      <c r="G334" s="38"/>
      <c r="H334" s="44"/>
      <c r="I334" s="38"/>
      <c r="J334" s="38">
        <f t="shared" si="25"/>
        <v>0</v>
      </c>
      <c r="K334" s="40" t="str">
        <f>IF(J338=0,"-",J334/J338)</f>
        <v>-</v>
      </c>
      <c r="AA334"/>
    </row>
    <row r="335" spans="1:27">
      <c r="A335" s="11"/>
      <c r="B335" s="73"/>
      <c r="C335" s="33" t="str">
        <f>$C$41</f>
        <v>Other</v>
      </c>
      <c r="D335" s="38"/>
      <c r="E335" s="39">
        <f t="shared" si="24"/>
        <v>0</v>
      </c>
      <c r="F335" s="43"/>
      <c r="G335" s="38"/>
      <c r="H335" s="44"/>
      <c r="I335" s="38"/>
      <c r="J335" s="38">
        <f t="shared" si="25"/>
        <v>0</v>
      </c>
      <c r="K335" s="40" t="str">
        <f>IF(J338=0,"-",J335/J338)</f>
        <v>-</v>
      </c>
      <c r="AA335"/>
    </row>
    <row r="336" spans="1:27">
      <c r="A336" s="11"/>
      <c r="B336" s="73"/>
      <c r="C336" s="33" t="str">
        <f>$C$42</f>
        <v>Other</v>
      </c>
      <c r="D336" s="38">
        <f>D303</f>
        <v>0</v>
      </c>
      <c r="E336" s="39">
        <f t="shared" si="24"/>
        <v>0</v>
      </c>
      <c r="F336" s="43"/>
      <c r="G336" s="38"/>
      <c r="H336" s="44"/>
      <c r="I336" s="38"/>
      <c r="J336" s="38">
        <f t="shared" si="25"/>
        <v>0</v>
      </c>
      <c r="K336" s="40" t="str">
        <f>IF(J338=0,"-",J336/J338)</f>
        <v>-</v>
      </c>
      <c r="AA336"/>
    </row>
    <row r="337" spans="1:27">
      <c r="A337" s="11"/>
      <c r="B337" s="73"/>
      <c r="C337" s="33" t="str">
        <f>$C$43</f>
        <v>Other</v>
      </c>
      <c r="D337" s="38">
        <f>D304</f>
        <v>0</v>
      </c>
      <c r="E337" s="39">
        <f t="shared" si="24"/>
        <v>0</v>
      </c>
      <c r="F337" s="43"/>
      <c r="G337" s="60"/>
      <c r="H337" s="49"/>
      <c r="I337" s="60"/>
      <c r="J337" s="60">
        <f t="shared" si="25"/>
        <v>0</v>
      </c>
      <c r="K337" s="40" t="str">
        <f>IF(J338=0,"-",J337/J338)</f>
        <v>-</v>
      </c>
      <c r="AA337"/>
    </row>
    <row r="338" spans="1:27">
      <c r="A338" s="11"/>
      <c r="B338" s="74" t="s">
        <v>59</v>
      </c>
      <c r="C338" s="33"/>
      <c r="D338" s="33"/>
      <c r="E338" s="61">
        <f>ROUND(SUM(E323:E337),0)</f>
        <v>0</v>
      </c>
      <c r="F338" s="61">
        <f>ROUND(SUM(F323:F337),0)</f>
        <v>0</v>
      </c>
      <c r="G338" s="52">
        <f>IF($J338=0,0,(F338/$J338))</f>
        <v>0</v>
      </c>
      <c r="H338" s="54">
        <f>SUM(H323:H337)</f>
        <v>0</v>
      </c>
      <c r="I338" s="52">
        <f>IF($J338=0,0,(H338/$J338))</f>
        <v>0</v>
      </c>
      <c r="J338" s="61">
        <f>ROUND(SUM(J323:J337),0)</f>
        <v>0</v>
      </c>
      <c r="K338" s="55" t="str">
        <f>IF(J338=0,"-",J338/J338)</f>
        <v>-</v>
      </c>
      <c r="AA338"/>
    </row>
    <row r="339" spans="1:27">
      <c r="A339" s="11"/>
      <c r="B339" s="74"/>
      <c r="C339" s="33" t="s">
        <v>58</v>
      </c>
      <c r="D339" s="33"/>
      <c r="E339" s="62">
        <f>IF(E$78=0,0,(E338/E342))</f>
        <v>0</v>
      </c>
      <c r="F339" s="63">
        <f>IF(F342=0,0,(F338/F342))</f>
        <v>0</v>
      </c>
      <c r="G339" s="64"/>
      <c r="H339" s="63">
        <f>IF(H342=0,0,(H338/H342))</f>
        <v>0</v>
      </c>
      <c r="I339" s="45"/>
      <c r="J339" s="63">
        <f>IF(J342=0,0,(J338/J342))</f>
        <v>0</v>
      </c>
      <c r="K339" s="40"/>
      <c r="AA339"/>
    </row>
    <row r="340" spans="1:27">
      <c r="A340" s="11"/>
      <c r="B340" s="74" t="s">
        <v>79</v>
      </c>
      <c r="C340" s="34"/>
      <c r="D340" s="34"/>
      <c r="E340" s="39">
        <f>ROUND(+F340,0)</f>
        <v>0</v>
      </c>
      <c r="F340" s="43"/>
      <c r="G340" s="38"/>
      <c r="H340" s="43"/>
      <c r="I340" s="38"/>
      <c r="J340" s="38">
        <f>ROUND(F340+H340,0)</f>
        <v>0</v>
      </c>
      <c r="K340" s="35"/>
      <c r="AA340"/>
    </row>
    <row r="341" spans="1:27">
      <c r="A341" s="11"/>
      <c r="B341" s="75"/>
      <c r="C341" s="33" t="s">
        <v>58</v>
      </c>
      <c r="D341" s="33"/>
      <c r="E341" s="62">
        <f>IF(E342=0,0,(E340/E342))</f>
        <v>0</v>
      </c>
      <c r="F341" s="62">
        <f>IF(F342=0,0,(F340/F342))</f>
        <v>0</v>
      </c>
      <c r="G341" s="33"/>
      <c r="H341" s="62">
        <f>IF(H342=0,0,(H340/H342))</f>
        <v>0</v>
      </c>
      <c r="I341" s="33"/>
      <c r="J341" s="62">
        <f>IF(J342=0,0,(J340/J342))</f>
        <v>0</v>
      </c>
      <c r="K341" s="35"/>
      <c r="AA341"/>
    </row>
    <row r="342" spans="1:27">
      <c r="A342" s="11"/>
      <c r="B342" s="74" t="s">
        <v>49</v>
      </c>
      <c r="C342" s="33"/>
      <c r="D342" s="33"/>
      <c r="E342" s="61">
        <f>ROUND(E338+E340,0)</f>
        <v>0</v>
      </c>
      <c r="F342" s="61">
        <f>ROUND(F338+F340,0)</f>
        <v>0</v>
      </c>
      <c r="G342" s="65"/>
      <c r="H342" s="61">
        <f>ROUND(H338+H340,0)</f>
        <v>0</v>
      </c>
      <c r="I342" s="65"/>
      <c r="J342" s="61">
        <f>ROUND(J338+J340,0)</f>
        <v>0</v>
      </c>
      <c r="K342" s="35"/>
      <c r="AA342"/>
    </row>
    <row r="343" spans="1:27">
      <c r="A343" s="11"/>
      <c r="B343" s="73"/>
      <c r="C343" s="33" t="s">
        <v>69</v>
      </c>
      <c r="D343" s="33"/>
      <c r="E343" s="45">
        <f>IF(E$48=0,0,(E342/E$48))</f>
        <v>0</v>
      </c>
      <c r="F343" s="64">
        <f>IF(F$48=0,0,(F342/F$48))</f>
        <v>0</v>
      </c>
      <c r="G343" s="33"/>
      <c r="H343" s="64">
        <f>IF(H$48=0,0,(H342/H$48))</f>
        <v>0</v>
      </c>
      <c r="I343" s="33"/>
      <c r="J343" s="64">
        <f>IF(J$48=0,0,(J342/J$48))</f>
        <v>0</v>
      </c>
      <c r="K343" s="35"/>
      <c r="AA343"/>
    </row>
    <row r="344" spans="1:27">
      <c r="A344" s="11"/>
      <c r="B344" s="75"/>
      <c r="C344" s="32"/>
      <c r="D344" s="32"/>
      <c r="E344" s="32"/>
      <c r="F344" s="32"/>
      <c r="G344" s="32"/>
      <c r="H344" s="32"/>
      <c r="I344" s="32"/>
      <c r="J344" s="32"/>
      <c r="K344" s="41"/>
      <c r="AA344"/>
    </row>
    <row r="345" spans="1:27">
      <c r="A345" s="11"/>
      <c r="B345" s="76" t="s">
        <v>70</v>
      </c>
      <c r="C345" s="32"/>
      <c r="D345" s="32"/>
      <c r="E345" s="67">
        <f>+F345</f>
        <v>0</v>
      </c>
      <c r="F345" s="68"/>
      <c r="G345" s="67"/>
      <c r="H345" s="68"/>
      <c r="I345" s="67"/>
      <c r="J345" s="67">
        <f>F345+H345</f>
        <v>0</v>
      </c>
      <c r="K345" s="41"/>
      <c r="AA345"/>
    </row>
    <row r="346" spans="1:27">
      <c r="A346" s="11"/>
      <c r="B346" s="171" t="s">
        <v>178</v>
      </c>
      <c r="C346" s="32"/>
      <c r="D346" s="32"/>
      <c r="E346" s="67">
        <f>+F346</f>
        <v>0</v>
      </c>
      <c r="F346" s="68"/>
      <c r="G346" s="67"/>
      <c r="H346" s="68"/>
      <c r="I346" s="67"/>
      <c r="J346" s="67">
        <f>F346+H346</f>
        <v>0</v>
      </c>
      <c r="K346" s="41"/>
      <c r="AA346"/>
    </row>
    <row r="347" spans="1:27">
      <c r="A347" s="11"/>
      <c r="B347" s="76" t="s">
        <v>50</v>
      </c>
      <c r="C347" s="32"/>
      <c r="D347" s="32"/>
      <c r="E347" s="69">
        <f>IF(E345=0,0,ROUND((E342/E345),2))</f>
        <v>0</v>
      </c>
      <c r="F347" s="69">
        <f>IF(F345=0,0,ROUND((F342/F345),2))</f>
        <v>0</v>
      </c>
      <c r="G347" s="69"/>
      <c r="H347" s="69">
        <f>IF(H345=0,0,ROUND((H342/H345),2))</f>
        <v>0</v>
      </c>
      <c r="I347" s="69"/>
      <c r="J347" s="69">
        <f>IF(J345=0,0,ROUND((J342/J345),2))</f>
        <v>0</v>
      </c>
      <c r="K347" s="41"/>
      <c r="AA347"/>
    </row>
    <row r="348" spans="1:27">
      <c r="A348" s="11"/>
      <c r="B348" s="76" t="str">
        <f>CONCATENATE("Unit of Service Cost Requested from ",Control!$B$4)</f>
        <v>Unit of Service Cost Requested from LCRB</v>
      </c>
      <c r="C348" s="32"/>
      <c r="D348" s="32"/>
      <c r="E348" s="69">
        <f>IF(E346=0,,ROUND((E342/E346),2))</f>
        <v>0</v>
      </c>
      <c r="F348" s="69">
        <f>IF(F346=0,,ROUND((F342/F346),2))</f>
        <v>0</v>
      </c>
      <c r="G348" s="69"/>
      <c r="H348" s="69">
        <f>IF(H346=0,,ROUND((H342/H346),2))</f>
        <v>0</v>
      </c>
      <c r="I348" s="69"/>
      <c r="J348" s="69">
        <f>IF(J346=0,,ROUND((J342/J346),2))</f>
        <v>0</v>
      </c>
      <c r="K348" s="41"/>
      <c r="AA348"/>
    </row>
    <row r="349" spans="1:27" ht="6" customHeight="1">
      <c r="A349" s="11"/>
      <c r="B349" s="76"/>
      <c r="C349" s="32"/>
      <c r="D349" s="32"/>
      <c r="E349" s="116"/>
      <c r="F349" s="116"/>
      <c r="G349" s="32"/>
      <c r="H349" s="32"/>
      <c r="I349" s="32"/>
      <c r="J349" s="32"/>
      <c r="K349" s="41"/>
      <c r="AA349"/>
    </row>
    <row r="350" spans="1:27" ht="15" customHeight="1" thickBot="1">
      <c r="A350" s="11"/>
      <c r="B350" s="171" t="s">
        <v>161</v>
      </c>
      <c r="C350" s="32"/>
      <c r="D350" s="32"/>
      <c r="E350" s="32"/>
      <c r="F350" s="78"/>
      <c r="G350" s="71"/>
      <c r="H350" s="71"/>
      <c r="I350" s="71"/>
      <c r="J350" s="70"/>
      <c r="K350" s="41"/>
      <c r="AA350"/>
    </row>
    <row r="351" spans="1:27" ht="15.75" thickBot="1">
      <c r="A351" s="11"/>
      <c r="B351" s="449" t="s">
        <v>51</v>
      </c>
      <c r="C351" s="450"/>
      <c r="D351" s="450"/>
      <c r="E351" s="77"/>
      <c r="F351" s="78"/>
      <c r="G351" s="79"/>
      <c r="H351" s="80"/>
      <c r="I351" s="80"/>
      <c r="J351" s="199"/>
      <c r="K351" s="81"/>
      <c r="AA351"/>
    </row>
    <row r="352" spans="1:27" ht="5.25" customHeight="1" thickBot="1">
      <c r="A352" s="11"/>
      <c r="B352" s="32"/>
      <c r="C352" s="32"/>
      <c r="D352" s="32"/>
      <c r="E352" s="32"/>
      <c r="F352" s="32"/>
      <c r="G352" s="32"/>
      <c r="H352" s="32"/>
      <c r="I352" s="32"/>
      <c r="J352" s="32"/>
      <c r="K352" s="32"/>
      <c r="AA352"/>
    </row>
    <row r="353" spans="1:27" ht="15.75" thickBot="1">
      <c r="A353" s="11"/>
      <c r="B353" s="201" t="s">
        <v>412</v>
      </c>
      <c r="C353" s="101"/>
      <c r="D353" s="237" t="str">
        <f>CONCATENATE($J$6,"U10")</f>
        <v>P5U10</v>
      </c>
      <c r="E353" s="32"/>
      <c r="F353" s="32"/>
      <c r="G353" s="32"/>
      <c r="H353" s="32"/>
      <c r="I353" s="32"/>
      <c r="J353" s="32"/>
      <c r="K353" s="32"/>
      <c r="AA353"/>
    </row>
    <row r="354" spans="1:27">
      <c r="A354" s="11"/>
      <c r="B354" s="453" t="s">
        <v>67</v>
      </c>
      <c r="C354" s="454"/>
      <c r="D354" s="102"/>
      <c r="E354" s="173" t="s">
        <v>162</v>
      </c>
      <c r="F354" s="455"/>
      <c r="G354" s="455"/>
      <c r="H354" s="456" t="s">
        <v>68</v>
      </c>
      <c r="I354" s="456"/>
      <c r="J354" s="103"/>
      <c r="K354" s="104"/>
      <c r="AA354"/>
    </row>
    <row r="355" spans="1:27" ht="26.25">
      <c r="A355" s="11"/>
      <c r="B355" s="451" t="s">
        <v>78</v>
      </c>
      <c r="C355" s="452"/>
      <c r="D355" s="452"/>
      <c r="E355" s="95" t="str">
        <f>+E8</f>
        <v>LCRB Recom</v>
      </c>
      <c r="F355" s="95" t="str">
        <f>+F8</f>
        <v>LCRB Request</v>
      </c>
      <c r="G355" s="95"/>
      <c r="H355" s="95" t="s">
        <v>55</v>
      </c>
      <c r="I355" s="95"/>
      <c r="J355" s="95" t="s">
        <v>64</v>
      </c>
      <c r="K355" s="96"/>
      <c r="AA355"/>
    </row>
    <row r="356" spans="1:27">
      <c r="A356" s="11"/>
      <c r="B356" s="73"/>
      <c r="C356" s="33" t="str">
        <f>$C$29</f>
        <v>Direct Clinical Staff Salaries from Salary Analysis</v>
      </c>
      <c r="D356" s="33"/>
      <c r="E356" s="39">
        <f>+F356</f>
        <v>0</v>
      </c>
      <c r="F356" s="338">
        <f>HLOOKUP(D353,'Salary Analysis'!$A$4:$HE$25,3,FALSE)</f>
        <v>0</v>
      </c>
      <c r="G356" s="38"/>
      <c r="H356" s="43"/>
      <c r="I356" s="38"/>
      <c r="J356" s="39">
        <f>F356+H356</f>
        <v>0</v>
      </c>
      <c r="K356" s="40" t="str">
        <f>IF(J371=0,"-",J356/J371)</f>
        <v>-</v>
      </c>
      <c r="AA356"/>
    </row>
    <row r="357" spans="1:27">
      <c r="A357" s="11"/>
      <c r="B357" s="73"/>
      <c r="C357" s="33" t="str">
        <f>$C$30</f>
        <v>Immediate Sup Salaries from Salary Analysis</v>
      </c>
      <c r="D357" s="33"/>
      <c r="E357" s="39">
        <f t="shared" ref="E357:E370" si="26">+F357</f>
        <v>0</v>
      </c>
      <c r="F357" s="338">
        <f>HLOOKUP(D353,'Salary Analysis'!$A$4:$HE$25,4,FALSE)</f>
        <v>0</v>
      </c>
      <c r="G357" s="38"/>
      <c r="H357" s="44"/>
      <c r="I357" s="38"/>
      <c r="J357" s="38">
        <f t="shared" ref="J357:J370" si="27">F357+H357</f>
        <v>0</v>
      </c>
      <c r="K357" s="40" t="str">
        <f>IF(J371=0,"-",J357/J371)</f>
        <v>-</v>
      </c>
      <c r="AA357"/>
    </row>
    <row r="358" spans="1:27">
      <c r="A358" s="11"/>
      <c r="B358" s="73"/>
      <c r="C358" s="33" t="str">
        <f>$C$31</f>
        <v>Clinical Staff Fringe Benefits</v>
      </c>
      <c r="D358" s="33"/>
      <c r="E358" s="39">
        <f t="shared" si="26"/>
        <v>0</v>
      </c>
      <c r="F358" s="43"/>
      <c r="G358" s="38"/>
      <c r="H358" s="44"/>
      <c r="I358" s="38"/>
      <c r="J358" s="38">
        <f t="shared" si="27"/>
        <v>0</v>
      </c>
      <c r="K358" s="40" t="str">
        <f>IF(J371=0,"-",J358/J371)</f>
        <v>-</v>
      </c>
      <c r="AA358"/>
    </row>
    <row r="359" spans="1:27">
      <c r="A359" s="11"/>
      <c r="B359" s="73"/>
      <c r="C359" s="33" t="str">
        <f>$C$32</f>
        <v>Utilities for Direct Client Service Areas</v>
      </c>
      <c r="D359" s="33"/>
      <c r="E359" s="39">
        <f t="shared" si="26"/>
        <v>0</v>
      </c>
      <c r="F359" s="43"/>
      <c r="G359" s="38"/>
      <c r="H359" s="44"/>
      <c r="I359" s="38"/>
      <c r="J359" s="38">
        <f t="shared" si="27"/>
        <v>0</v>
      </c>
      <c r="K359" s="40" t="str">
        <f>IF(J371=0,"-",J359/J371)</f>
        <v>-</v>
      </c>
      <c r="AA359"/>
    </row>
    <row r="360" spans="1:27">
      <c r="A360" s="11"/>
      <c r="B360" s="73"/>
      <c r="C360" s="33" t="str">
        <f>$C$33</f>
        <v>Telephone /Cell Phone/Internet</v>
      </c>
      <c r="D360" s="33"/>
      <c r="E360" s="39">
        <f t="shared" si="26"/>
        <v>0</v>
      </c>
      <c r="F360" s="43"/>
      <c r="G360" s="38"/>
      <c r="H360" s="44"/>
      <c r="I360" s="38"/>
      <c r="J360" s="38">
        <f t="shared" si="27"/>
        <v>0</v>
      </c>
      <c r="K360" s="40" t="str">
        <f>IF(J371=0,"-",J360/J371)</f>
        <v>-</v>
      </c>
      <c r="AA360"/>
    </row>
    <row r="361" spans="1:27">
      <c r="A361" s="11"/>
      <c r="B361" s="73"/>
      <c r="C361" s="33" t="str">
        <f>$C$34</f>
        <v>Consumable Supplies</v>
      </c>
      <c r="D361" s="33"/>
      <c r="E361" s="39">
        <f t="shared" si="26"/>
        <v>0</v>
      </c>
      <c r="F361" s="43"/>
      <c r="G361" s="38"/>
      <c r="H361" s="44"/>
      <c r="I361" s="38"/>
      <c r="J361" s="38">
        <f t="shared" si="27"/>
        <v>0</v>
      </c>
      <c r="K361" s="40" t="str">
        <f>IF(J371=0,"-",J361/J371)</f>
        <v>-</v>
      </c>
      <c r="AA361"/>
    </row>
    <row r="362" spans="1:27">
      <c r="A362" s="11"/>
      <c r="B362" s="73"/>
      <c r="C362" s="33" t="str">
        <f>$C$35</f>
        <v>Non-consumable Supplies</v>
      </c>
      <c r="D362" s="33"/>
      <c r="E362" s="39">
        <f t="shared" si="26"/>
        <v>0</v>
      </c>
      <c r="F362" s="43"/>
      <c r="G362" s="38"/>
      <c r="H362" s="44"/>
      <c r="I362" s="38"/>
      <c r="J362" s="38">
        <f t="shared" si="27"/>
        <v>0</v>
      </c>
      <c r="K362" s="40" t="str">
        <f>IF(J371=0,"-",J362/J371)</f>
        <v>-</v>
      </c>
      <c r="AA362"/>
    </row>
    <row r="363" spans="1:27">
      <c r="A363" s="11"/>
      <c r="B363" s="73"/>
      <c r="C363" s="33" t="str">
        <f>$C$36</f>
        <v>Printing</v>
      </c>
      <c r="D363" s="33"/>
      <c r="E363" s="39">
        <f t="shared" si="26"/>
        <v>0</v>
      </c>
      <c r="F363" s="43"/>
      <c r="G363" s="38"/>
      <c r="H363" s="44"/>
      <c r="I363" s="38"/>
      <c r="J363" s="38">
        <f t="shared" si="27"/>
        <v>0</v>
      </c>
      <c r="K363" s="40" t="str">
        <f>IF(J371=0,"-",J363/J371)</f>
        <v>-</v>
      </c>
      <c r="AA363"/>
    </row>
    <row r="364" spans="1:27">
      <c r="A364" s="11"/>
      <c r="B364" s="73"/>
      <c r="C364" s="33" t="str">
        <f>$C$37</f>
        <v>Mileage</v>
      </c>
      <c r="D364" s="33"/>
      <c r="E364" s="39">
        <f t="shared" si="26"/>
        <v>0</v>
      </c>
      <c r="F364" s="43"/>
      <c r="G364" s="38"/>
      <c r="H364" s="44"/>
      <c r="I364" s="38"/>
      <c r="J364" s="38">
        <f t="shared" si="27"/>
        <v>0</v>
      </c>
      <c r="K364" s="40" t="str">
        <f>IF(J371=0,"-",J364/J371)</f>
        <v>-</v>
      </c>
      <c r="AA364"/>
    </row>
    <row r="365" spans="1:27">
      <c r="A365" s="11"/>
      <c r="B365" s="73"/>
      <c r="C365" s="33" t="str">
        <f>$C$38</f>
        <v>Rent for Direct Client Service Areas</v>
      </c>
      <c r="D365" s="38"/>
      <c r="E365" s="39">
        <f t="shared" si="26"/>
        <v>0</v>
      </c>
      <c r="F365" s="43"/>
      <c r="G365" s="38"/>
      <c r="H365" s="44"/>
      <c r="I365" s="38"/>
      <c r="J365" s="38">
        <f t="shared" si="27"/>
        <v>0</v>
      </c>
      <c r="K365" s="40" t="str">
        <f>IF(J371=0,"-",J365/J371)</f>
        <v>-</v>
      </c>
      <c r="AA365"/>
    </row>
    <row r="366" spans="1:27">
      <c r="A366" s="11"/>
      <c r="B366" s="73"/>
      <c r="C366" s="33" t="str">
        <f>$C$39</f>
        <v>Other</v>
      </c>
      <c r="D366" s="38"/>
      <c r="E366" s="39">
        <f t="shared" si="26"/>
        <v>0</v>
      </c>
      <c r="F366" s="43"/>
      <c r="G366" s="38"/>
      <c r="H366" s="44"/>
      <c r="I366" s="38"/>
      <c r="J366" s="38">
        <f t="shared" si="27"/>
        <v>0</v>
      </c>
      <c r="K366" s="40" t="str">
        <f>IF(J371=0,"-",J366/J371)</f>
        <v>-</v>
      </c>
      <c r="AA366"/>
    </row>
    <row r="367" spans="1:27">
      <c r="A367" s="11"/>
      <c r="B367" s="73"/>
      <c r="C367" s="33" t="str">
        <f>$C$40</f>
        <v>Other</v>
      </c>
      <c r="D367" s="38"/>
      <c r="E367" s="39">
        <f t="shared" si="26"/>
        <v>0</v>
      </c>
      <c r="F367" s="43"/>
      <c r="G367" s="38"/>
      <c r="H367" s="44"/>
      <c r="I367" s="38"/>
      <c r="J367" s="38">
        <f t="shared" si="27"/>
        <v>0</v>
      </c>
      <c r="K367" s="40" t="str">
        <f>IF(J371=0,"-",J367/J371)</f>
        <v>-</v>
      </c>
      <c r="AA367"/>
    </row>
    <row r="368" spans="1:27">
      <c r="A368" s="11"/>
      <c r="B368" s="73"/>
      <c r="C368" s="33" t="str">
        <f>$C$41</f>
        <v>Other</v>
      </c>
      <c r="D368" s="38"/>
      <c r="E368" s="39">
        <f t="shared" si="26"/>
        <v>0</v>
      </c>
      <c r="F368" s="43"/>
      <c r="G368" s="38"/>
      <c r="H368" s="44"/>
      <c r="I368" s="38"/>
      <c r="J368" s="38">
        <f t="shared" si="27"/>
        <v>0</v>
      </c>
      <c r="K368" s="40" t="str">
        <f>IF(J371=0,"-",J368/J371)</f>
        <v>-</v>
      </c>
      <c r="AA368"/>
    </row>
    <row r="369" spans="1:27">
      <c r="A369" s="11"/>
      <c r="B369" s="73"/>
      <c r="C369" s="33" t="str">
        <f>$C$42</f>
        <v>Other</v>
      </c>
      <c r="D369" s="38">
        <f>D336</f>
        <v>0</v>
      </c>
      <c r="E369" s="39">
        <f t="shared" si="26"/>
        <v>0</v>
      </c>
      <c r="F369" s="43"/>
      <c r="G369" s="38"/>
      <c r="H369" s="44"/>
      <c r="I369" s="38"/>
      <c r="J369" s="38">
        <f t="shared" si="27"/>
        <v>0</v>
      </c>
      <c r="K369" s="40" t="str">
        <f>IF(J371=0,"-",J369/J371)</f>
        <v>-</v>
      </c>
      <c r="AA369"/>
    </row>
    <row r="370" spans="1:27">
      <c r="A370" s="11"/>
      <c r="B370" s="73"/>
      <c r="C370" s="33" t="str">
        <f>$C$43</f>
        <v>Other</v>
      </c>
      <c r="D370" s="38">
        <f>D337</f>
        <v>0</v>
      </c>
      <c r="E370" s="39">
        <f t="shared" si="26"/>
        <v>0</v>
      </c>
      <c r="F370" s="43"/>
      <c r="G370" s="60"/>
      <c r="H370" s="49"/>
      <c r="I370" s="60"/>
      <c r="J370" s="60">
        <f t="shared" si="27"/>
        <v>0</v>
      </c>
      <c r="K370" s="40" t="str">
        <f>IF(J371=0,"-",J370/J371)</f>
        <v>-</v>
      </c>
      <c r="AA370"/>
    </row>
    <row r="371" spans="1:27">
      <c r="A371" s="11"/>
      <c r="B371" s="74" t="s">
        <v>59</v>
      </c>
      <c r="C371" s="33"/>
      <c r="D371" s="33"/>
      <c r="E371" s="61">
        <f>ROUND(SUM(E356:E370),0)</f>
        <v>0</v>
      </c>
      <c r="F371" s="61">
        <f>ROUND(SUM(F356:F370),0)</f>
        <v>0</v>
      </c>
      <c r="G371" s="52">
        <f>IF($J371=0,0,(F371/$J371))</f>
        <v>0</v>
      </c>
      <c r="H371" s="54">
        <f>SUM(H356:H370)</f>
        <v>0</v>
      </c>
      <c r="I371" s="52">
        <f>IF($J371=0,0,(H371/$J371))</f>
        <v>0</v>
      </c>
      <c r="J371" s="61">
        <f>ROUND(SUM(J356:J370),0)</f>
        <v>0</v>
      </c>
      <c r="K371" s="55" t="str">
        <f>IF(J371=0,"-",J371/J371)</f>
        <v>-</v>
      </c>
      <c r="AA371"/>
    </row>
    <row r="372" spans="1:27">
      <c r="A372" s="11"/>
      <c r="B372" s="74"/>
      <c r="C372" s="33" t="s">
        <v>58</v>
      </c>
      <c r="D372" s="33"/>
      <c r="E372" s="62">
        <f>IF(E$78=0,0,(E371/E375))</f>
        <v>0</v>
      </c>
      <c r="F372" s="63">
        <f>IF(F375=0,0,(F371/F375))</f>
        <v>0</v>
      </c>
      <c r="G372" s="64"/>
      <c r="H372" s="63">
        <f>IF(H375=0,0,(H371/H375))</f>
        <v>0</v>
      </c>
      <c r="I372" s="45"/>
      <c r="J372" s="63">
        <f>IF(J375=0,0,(J371/J375))</f>
        <v>0</v>
      </c>
      <c r="K372" s="40"/>
      <c r="AA372"/>
    </row>
    <row r="373" spans="1:27">
      <c r="A373" s="11"/>
      <c r="B373" s="74" t="s">
        <v>79</v>
      </c>
      <c r="C373" s="34"/>
      <c r="D373" s="34"/>
      <c r="E373" s="39">
        <f>ROUND(+F373,0)</f>
        <v>0</v>
      </c>
      <c r="F373" s="43"/>
      <c r="G373" s="38"/>
      <c r="H373" s="43"/>
      <c r="I373" s="38"/>
      <c r="J373" s="38">
        <f>ROUND(F373+H373,0)</f>
        <v>0</v>
      </c>
      <c r="K373" s="35"/>
      <c r="AA373"/>
    </row>
    <row r="374" spans="1:27">
      <c r="A374" s="11"/>
      <c r="B374" s="75"/>
      <c r="C374" s="33" t="s">
        <v>58</v>
      </c>
      <c r="D374" s="33"/>
      <c r="E374" s="62">
        <f>IF(E375=0,0,(E373/E375))</f>
        <v>0</v>
      </c>
      <c r="F374" s="62">
        <f>IF(F375=0,0,(F373/F375))</f>
        <v>0</v>
      </c>
      <c r="G374" s="33"/>
      <c r="H374" s="62">
        <f>IF(H375=0,0,(H373/H375))</f>
        <v>0</v>
      </c>
      <c r="I374" s="33"/>
      <c r="J374" s="62">
        <f>IF(J375=0,0,(J373/J375))</f>
        <v>0</v>
      </c>
      <c r="K374" s="35"/>
      <c r="AA374"/>
    </row>
    <row r="375" spans="1:27">
      <c r="A375" s="11"/>
      <c r="B375" s="74" t="s">
        <v>49</v>
      </c>
      <c r="C375" s="33"/>
      <c r="D375" s="33"/>
      <c r="E375" s="61">
        <f>ROUND(E371+E373,0)</f>
        <v>0</v>
      </c>
      <c r="F375" s="61">
        <f>ROUND(F371+F373,0)</f>
        <v>0</v>
      </c>
      <c r="G375" s="65"/>
      <c r="H375" s="61">
        <f>ROUND(H371+H373,0)</f>
        <v>0</v>
      </c>
      <c r="I375" s="65"/>
      <c r="J375" s="61">
        <f>ROUND(J371+J373,0)</f>
        <v>0</v>
      </c>
      <c r="K375" s="35"/>
      <c r="AA375"/>
    </row>
    <row r="376" spans="1:27">
      <c r="A376" s="11"/>
      <c r="B376" s="73"/>
      <c r="C376" s="33" t="s">
        <v>69</v>
      </c>
      <c r="D376" s="33"/>
      <c r="E376" s="45">
        <f>IF(E$48=0,0,(E375/E$48))</f>
        <v>0</v>
      </c>
      <c r="F376" s="64">
        <f>IF(F$48=0,0,(F375/F$48))</f>
        <v>0</v>
      </c>
      <c r="G376" s="33"/>
      <c r="H376" s="64">
        <f>IF(H$48=0,0,(H375/H$48))</f>
        <v>0</v>
      </c>
      <c r="I376" s="33"/>
      <c r="J376" s="64">
        <f>IF(J$48=0,0,(J375/J$48))</f>
        <v>0</v>
      </c>
      <c r="K376" s="35"/>
      <c r="AA376"/>
    </row>
    <row r="377" spans="1:27" ht="6" customHeight="1">
      <c r="A377" s="11"/>
      <c r="B377" s="75"/>
      <c r="C377" s="32"/>
      <c r="D377" s="32"/>
      <c r="E377" s="32"/>
      <c r="F377" s="32"/>
      <c r="G377" s="32"/>
      <c r="H377" s="32"/>
      <c r="I377" s="32"/>
      <c r="J377" s="32"/>
      <c r="K377" s="41"/>
      <c r="AA377"/>
    </row>
    <row r="378" spans="1:27">
      <c r="A378" s="11"/>
      <c r="B378" s="76" t="s">
        <v>70</v>
      </c>
      <c r="C378" s="32"/>
      <c r="D378" s="32"/>
      <c r="E378" s="67">
        <f>+F378</f>
        <v>0</v>
      </c>
      <c r="F378" s="68"/>
      <c r="G378" s="67"/>
      <c r="H378" s="68"/>
      <c r="I378" s="67"/>
      <c r="J378" s="67">
        <f>F378+H378</f>
        <v>0</v>
      </c>
      <c r="K378" s="41"/>
      <c r="AA378"/>
    </row>
    <row r="379" spans="1:27">
      <c r="A379" s="11"/>
      <c r="B379" s="171" t="s">
        <v>178</v>
      </c>
      <c r="C379" s="32"/>
      <c r="D379" s="32"/>
      <c r="E379" s="67">
        <f>+F379</f>
        <v>0</v>
      </c>
      <c r="F379" s="68"/>
      <c r="G379" s="67"/>
      <c r="H379" s="68"/>
      <c r="I379" s="67"/>
      <c r="J379" s="67">
        <f>F379+H379</f>
        <v>0</v>
      </c>
      <c r="K379" s="41"/>
      <c r="AA379"/>
    </row>
    <row r="380" spans="1:27">
      <c r="A380" s="11"/>
      <c r="B380" s="76" t="s">
        <v>50</v>
      </c>
      <c r="C380" s="32"/>
      <c r="D380" s="32"/>
      <c r="E380" s="69">
        <f>IF(E378=0,0,ROUND((E375/E378),2))</f>
        <v>0</v>
      </c>
      <c r="F380" s="69">
        <f>IF(F378=0,0,ROUND((F375/F378),2))</f>
        <v>0</v>
      </c>
      <c r="G380" s="69"/>
      <c r="H380" s="69">
        <f>IF(H378=0,0,ROUND((H375/H378),2))</f>
        <v>0</v>
      </c>
      <c r="I380" s="69"/>
      <c r="J380" s="69">
        <f>IF(J378=0,0,ROUND((J375/J378),2))</f>
        <v>0</v>
      </c>
      <c r="K380" s="41"/>
      <c r="AA380"/>
    </row>
    <row r="381" spans="1:27">
      <c r="A381" s="11"/>
      <c r="B381" s="76" t="str">
        <f>CONCATENATE("Unit of Service Cost Requested from ",Control!$B$4)</f>
        <v>Unit of Service Cost Requested from LCRB</v>
      </c>
      <c r="C381" s="32"/>
      <c r="D381" s="32"/>
      <c r="E381" s="69">
        <f>IF(E379=0,,ROUND((E375/E379),2))</f>
        <v>0</v>
      </c>
      <c r="F381" s="69">
        <f>IF(F379=0,,ROUND((F375/F379),2))</f>
        <v>0</v>
      </c>
      <c r="G381" s="69"/>
      <c r="H381" s="69">
        <f>IF(H379=0,,ROUND((H375/H379),2))</f>
        <v>0</v>
      </c>
      <c r="I381" s="69"/>
      <c r="J381" s="69">
        <f>IF(J379=0,,ROUND((J375/J379),2))</f>
        <v>0</v>
      </c>
      <c r="K381" s="41"/>
      <c r="AA381"/>
    </row>
    <row r="382" spans="1:27" ht="4.5" customHeight="1">
      <c r="A382" s="11"/>
      <c r="B382" s="76"/>
      <c r="C382" s="32"/>
      <c r="D382" s="32"/>
      <c r="E382" s="116"/>
      <c r="F382" s="116"/>
      <c r="G382" s="32"/>
      <c r="H382" s="32"/>
      <c r="I382" s="32"/>
      <c r="J382" s="32"/>
      <c r="K382" s="41"/>
      <c r="AA382"/>
    </row>
    <row r="383" spans="1:27" ht="14.25" customHeight="1" thickBot="1">
      <c r="A383" s="11"/>
      <c r="B383" s="171" t="s">
        <v>161</v>
      </c>
      <c r="C383" s="32"/>
      <c r="D383" s="32"/>
      <c r="E383" s="32"/>
      <c r="F383" s="78"/>
      <c r="G383" s="71"/>
      <c r="H383" s="71"/>
      <c r="I383" s="71"/>
      <c r="J383" s="70"/>
      <c r="K383" s="41"/>
      <c r="AA383"/>
    </row>
    <row r="384" spans="1:27" ht="15.75" thickBot="1">
      <c r="A384" s="11"/>
      <c r="B384" s="449" t="s">
        <v>51</v>
      </c>
      <c r="C384" s="450"/>
      <c r="D384" s="450"/>
      <c r="E384" s="77"/>
      <c r="F384" s="78"/>
      <c r="G384" s="79"/>
      <c r="H384" s="80"/>
      <c r="I384" s="80"/>
      <c r="J384" s="199"/>
      <c r="K384" s="81"/>
      <c r="AA384"/>
    </row>
    <row r="385" spans="27:27">
      <c r="AA385"/>
    </row>
    <row r="386" spans="27:27">
      <c r="AA386"/>
    </row>
  </sheetData>
  <mergeCells count="60">
    <mergeCell ref="B384:D384"/>
    <mergeCell ref="B322:D322"/>
    <mergeCell ref="B351:D351"/>
    <mergeCell ref="B354:C354"/>
    <mergeCell ref="F354:G354"/>
    <mergeCell ref="H255:I255"/>
    <mergeCell ref="B256:D256"/>
    <mergeCell ref="H354:I354"/>
    <mergeCell ref="B355:D355"/>
    <mergeCell ref="B288:C288"/>
    <mergeCell ref="F288:G288"/>
    <mergeCell ref="H288:I288"/>
    <mergeCell ref="B289:D289"/>
    <mergeCell ref="B318:D318"/>
    <mergeCell ref="B321:C321"/>
    <mergeCell ref="F321:G321"/>
    <mergeCell ref="H321:I321"/>
    <mergeCell ref="B285:D285"/>
    <mergeCell ref="B255:C255"/>
    <mergeCell ref="F255:G255"/>
    <mergeCell ref="B190:D190"/>
    <mergeCell ref="B219:D219"/>
    <mergeCell ref="B222:C222"/>
    <mergeCell ref="F222:G222"/>
    <mergeCell ref="B252:D252"/>
    <mergeCell ref="B120:D120"/>
    <mergeCell ref="H123:I123"/>
    <mergeCell ref="B124:D124"/>
    <mergeCell ref="H222:I222"/>
    <mergeCell ref="B223:D223"/>
    <mergeCell ref="B156:C156"/>
    <mergeCell ref="F156:G156"/>
    <mergeCell ref="H156:I156"/>
    <mergeCell ref="B157:D157"/>
    <mergeCell ref="B186:D186"/>
    <mergeCell ref="B189:C189"/>
    <mergeCell ref="F189:G189"/>
    <mergeCell ref="H189:I189"/>
    <mergeCell ref="B153:D153"/>
    <mergeCell ref="B123:C123"/>
    <mergeCell ref="F123:G123"/>
    <mergeCell ref="H90:I90"/>
    <mergeCell ref="B91:D91"/>
    <mergeCell ref="F7:K7"/>
    <mergeCell ref="Q8:T8"/>
    <mergeCell ref="X8:Z8"/>
    <mergeCell ref="B28:D28"/>
    <mergeCell ref="B57:C57"/>
    <mergeCell ref="F57:G57"/>
    <mergeCell ref="H57:I57"/>
    <mergeCell ref="B58:D58"/>
    <mergeCell ref="B87:D87"/>
    <mergeCell ref="B90:C90"/>
    <mergeCell ref="F90:G90"/>
    <mergeCell ref="A6:D6"/>
    <mergeCell ref="C1:E1"/>
    <mergeCell ref="I1:K1"/>
    <mergeCell ref="C2:F2"/>
    <mergeCell ref="I2:K2"/>
    <mergeCell ref="C3:F3"/>
  </mergeCells>
  <conditionalFormatting sqref="F59:F61">
    <cfRule type="expression" dxfId="100" priority="101" stopIfTrue="1">
      <formula>LOCK3=1</formula>
    </cfRule>
  </conditionalFormatting>
  <conditionalFormatting sqref="F62">
    <cfRule type="expression" dxfId="99" priority="100" stopIfTrue="1">
      <formula>LOCK4=1</formula>
    </cfRule>
  </conditionalFormatting>
  <conditionalFormatting sqref="F63">
    <cfRule type="expression" dxfId="98" priority="99" stopIfTrue="1">
      <formula>LOCK5=1</formula>
    </cfRule>
  </conditionalFormatting>
  <conditionalFormatting sqref="F64">
    <cfRule type="expression" dxfId="97" priority="98" stopIfTrue="1">
      <formula>LOCK6=1</formula>
    </cfRule>
  </conditionalFormatting>
  <conditionalFormatting sqref="F65">
    <cfRule type="expression" dxfId="96" priority="97" stopIfTrue="1">
      <formula>LOCK7=1</formula>
    </cfRule>
  </conditionalFormatting>
  <conditionalFormatting sqref="F66">
    <cfRule type="expression" dxfId="95" priority="96" stopIfTrue="1">
      <formula>LOCK8=1</formula>
    </cfRule>
  </conditionalFormatting>
  <conditionalFormatting sqref="F67">
    <cfRule type="expression" dxfId="94" priority="95" stopIfTrue="1">
      <formula>LOCK9=1</formula>
    </cfRule>
  </conditionalFormatting>
  <conditionalFormatting sqref="F68">
    <cfRule type="expression" dxfId="93" priority="94" stopIfTrue="1">
      <formula>LOCK10=1</formula>
    </cfRule>
  </conditionalFormatting>
  <conditionalFormatting sqref="F69">
    <cfRule type="expression" dxfId="92" priority="93" stopIfTrue="1">
      <formula>LOCK11=1</formula>
    </cfRule>
  </conditionalFormatting>
  <conditionalFormatting sqref="F70">
    <cfRule type="expression" dxfId="91" priority="92" stopIfTrue="1">
      <formula>LOCK12=1</formula>
    </cfRule>
  </conditionalFormatting>
  <conditionalFormatting sqref="F71">
    <cfRule type="expression" dxfId="90" priority="91" stopIfTrue="1">
      <formula>LOCK13=1</formula>
    </cfRule>
  </conditionalFormatting>
  <conditionalFormatting sqref="F72">
    <cfRule type="expression" dxfId="89" priority="90" stopIfTrue="1">
      <formula>LOCK14=1</formula>
    </cfRule>
  </conditionalFormatting>
  <conditionalFormatting sqref="F73">
    <cfRule type="expression" dxfId="88" priority="89" stopIfTrue="1">
      <formula>LOCK15=1</formula>
    </cfRule>
  </conditionalFormatting>
  <conditionalFormatting sqref="F94">
    <cfRule type="expression" dxfId="87" priority="1" stopIfTrue="1">
      <formula>LOCK3=1</formula>
    </cfRule>
  </conditionalFormatting>
  <conditionalFormatting sqref="F95">
    <cfRule type="expression" dxfId="86" priority="13" stopIfTrue="1">
      <formula>LOCK4=1</formula>
    </cfRule>
  </conditionalFormatting>
  <conditionalFormatting sqref="F96">
    <cfRule type="expression" dxfId="85" priority="12" stopIfTrue="1">
      <formula>LOCK5=1</formula>
    </cfRule>
  </conditionalFormatting>
  <conditionalFormatting sqref="F97">
    <cfRule type="expression" dxfId="84" priority="11" stopIfTrue="1">
      <formula>LOCK6=1</formula>
    </cfRule>
  </conditionalFormatting>
  <conditionalFormatting sqref="F98">
    <cfRule type="expression" dxfId="83" priority="10" stopIfTrue="1">
      <formula>LOCK7=1</formula>
    </cfRule>
  </conditionalFormatting>
  <conditionalFormatting sqref="F99">
    <cfRule type="expression" dxfId="82" priority="9" stopIfTrue="1">
      <formula>LOCK8=1</formula>
    </cfRule>
  </conditionalFormatting>
  <conditionalFormatting sqref="F100">
    <cfRule type="expression" dxfId="81" priority="8" stopIfTrue="1">
      <formula>LOCK9=1</formula>
    </cfRule>
  </conditionalFormatting>
  <conditionalFormatting sqref="F101">
    <cfRule type="expression" dxfId="80" priority="7" stopIfTrue="1">
      <formula>LOCK10=1</formula>
    </cfRule>
  </conditionalFormatting>
  <conditionalFormatting sqref="F102">
    <cfRule type="expression" dxfId="79" priority="6" stopIfTrue="1">
      <formula>LOCK11=1</formula>
    </cfRule>
  </conditionalFormatting>
  <conditionalFormatting sqref="F103">
    <cfRule type="expression" dxfId="78" priority="5" stopIfTrue="1">
      <formula>LOCK12=1</formula>
    </cfRule>
  </conditionalFormatting>
  <conditionalFormatting sqref="F104">
    <cfRule type="expression" dxfId="77" priority="4" stopIfTrue="1">
      <formula>LOCK13=1</formula>
    </cfRule>
  </conditionalFormatting>
  <conditionalFormatting sqref="F105">
    <cfRule type="expression" dxfId="76" priority="88" stopIfTrue="1">
      <formula>LOCK14=1</formula>
    </cfRule>
  </conditionalFormatting>
  <conditionalFormatting sqref="F106">
    <cfRule type="expression" dxfId="75" priority="87" stopIfTrue="1">
      <formula>LOCK15=1</formula>
    </cfRule>
  </conditionalFormatting>
  <conditionalFormatting sqref="F127">
    <cfRule type="expression" dxfId="74" priority="86" stopIfTrue="1">
      <formula>LOCK3=1</formula>
    </cfRule>
  </conditionalFormatting>
  <conditionalFormatting sqref="F128">
    <cfRule type="expression" dxfId="73" priority="85" stopIfTrue="1">
      <formula>LOCK4=1</formula>
    </cfRule>
  </conditionalFormatting>
  <conditionalFormatting sqref="F129">
    <cfRule type="expression" dxfId="72" priority="84" stopIfTrue="1">
      <formula>LOCK5=1</formula>
    </cfRule>
  </conditionalFormatting>
  <conditionalFormatting sqref="F130">
    <cfRule type="expression" dxfId="71" priority="83" stopIfTrue="1">
      <formula>LOCK6=1</formula>
    </cfRule>
  </conditionalFormatting>
  <conditionalFormatting sqref="F131">
    <cfRule type="expression" dxfId="70" priority="82" stopIfTrue="1">
      <formula>LOCK7=1</formula>
    </cfRule>
  </conditionalFormatting>
  <conditionalFormatting sqref="F132">
    <cfRule type="expression" dxfId="69" priority="81" stopIfTrue="1">
      <formula>LOCK8=1</formula>
    </cfRule>
  </conditionalFormatting>
  <conditionalFormatting sqref="F133">
    <cfRule type="expression" dxfId="68" priority="80" stopIfTrue="1">
      <formula>LOCK9=1</formula>
    </cfRule>
  </conditionalFormatting>
  <conditionalFormatting sqref="F134">
    <cfRule type="expression" dxfId="67" priority="79" stopIfTrue="1">
      <formula>LOCK10=1</formula>
    </cfRule>
  </conditionalFormatting>
  <conditionalFormatting sqref="F135">
    <cfRule type="expression" dxfId="66" priority="78" stopIfTrue="1">
      <formula>LOCK11=1</formula>
    </cfRule>
  </conditionalFormatting>
  <conditionalFormatting sqref="F136">
    <cfRule type="expression" dxfId="65" priority="77" stopIfTrue="1">
      <formula>LOCK12=1</formula>
    </cfRule>
  </conditionalFormatting>
  <conditionalFormatting sqref="F137">
    <cfRule type="expression" dxfId="64" priority="76" stopIfTrue="1">
      <formula>LOCK13=1</formula>
    </cfRule>
  </conditionalFormatting>
  <conditionalFormatting sqref="F138">
    <cfRule type="expression" dxfId="63" priority="75" stopIfTrue="1">
      <formula>LOCK14=1</formula>
    </cfRule>
  </conditionalFormatting>
  <conditionalFormatting sqref="F139">
    <cfRule type="expression" dxfId="62" priority="74" stopIfTrue="1">
      <formula>LOCK15=1</formula>
    </cfRule>
  </conditionalFormatting>
  <conditionalFormatting sqref="F160:F170">
    <cfRule type="expression" dxfId="61" priority="3" stopIfTrue="1">
      <formula>LOCK1=1</formula>
    </cfRule>
  </conditionalFormatting>
  <conditionalFormatting sqref="F171">
    <cfRule type="expression" dxfId="60" priority="73" stopIfTrue="1">
      <formula>LOCK14=1</formula>
    </cfRule>
  </conditionalFormatting>
  <conditionalFormatting sqref="F172">
    <cfRule type="expression" dxfId="59" priority="72" stopIfTrue="1">
      <formula>LOCK15=1</formula>
    </cfRule>
  </conditionalFormatting>
  <conditionalFormatting sqref="F193:F202">
    <cfRule type="expression" dxfId="58" priority="2" stopIfTrue="1">
      <formula>LOCK1=1</formula>
    </cfRule>
  </conditionalFormatting>
  <conditionalFormatting sqref="F203">
    <cfRule type="expression" dxfId="57" priority="71" stopIfTrue="1">
      <formula>LOCK13=1</formula>
    </cfRule>
  </conditionalFormatting>
  <conditionalFormatting sqref="F204">
    <cfRule type="expression" dxfId="56" priority="70" stopIfTrue="1">
      <formula>LOCK14=1</formula>
    </cfRule>
  </conditionalFormatting>
  <conditionalFormatting sqref="F205">
    <cfRule type="expression" dxfId="55" priority="69" stopIfTrue="1">
      <formula>LOCK15=1</formula>
    </cfRule>
  </conditionalFormatting>
  <conditionalFormatting sqref="F226">
    <cfRule type="expression" dxfId="54" priority="68" stopIfTrue="1">
      <formula>LOCK3=1</formula>
    </cfRule>
  </conditionalFormatting>
  <conditionalFormatting sqref="F227">
    <cfRule type="expression" dxfId="53" priority="67" stopIfTrue="1">
      <formula>LOCK4=1</formula>
    </cfRule>
  </conditionalFormatting>
  <conditionalFormatting sqref="F228">
    <cfRule type="expression" dxfId="52" priority="66" stopIfTrue="1">
      <formula>LOCK5=1</formula>
    </cfRule>
  </conditionalFormatting>
  <conditionalFormatting sqref="F229">
    <cfRule type="expression" dxfId="51" priority="65" stopIfTrue="1">
      <formula>LOCK6=1</formula>
    </cfRule>
  </conditionalFormatting>
  <conditionalFormatting sqref="F230">
    <cfRule type="expression" dxfId="50" priority="64" stopIfTrue="1">
      <formula>LOCK7=1</formula>
    </cfRule>
  </conditionalFormatting>
  <conditionalFormatting sqref="F231">
    <cfRule type="expression" dxfId="49" priority="63" stopIfTrue="1">
      <formula>LOCK8=1</formula>
    </cfRule>
  </conditionalFormatting>
  <conditionalFormatting sqref="F232">
    <cfRule type="expression" dxfId="48" priority="62" stopIfTrue="1">
      <formula>LOCK9=1</formula>
    </cfRule>
  </conditionalFormatting>
  <conditionalFormatting sqref="F233">
    <cfRule type="expression" dxfId="47" priority="61" stopIfTrue="1">
      <formula>LOCK10=1</formula>
    </cfRule>
  </conditionalFormatting>
  <conditionalFormatting sqref="F234">
    <cfRule type="expression" dxfId="46" priority="60" stopIfTrue="1">
      <formula>LOCK11=1</formula>
    </cfRule>
  </conditionalFormatting>
  <conditionalFormatting sqref="F235">
    <cfRule type="expression" dxfId="45" priority="59" stopIfTrue="1">
      <formula>LOCK12=1</formula>
    </cfRule>
  </conditionalFormatting>
  <conditionalFormatting sqref="F236">
    <cfRule type="expression" dxfId="44" priority="58" stopIfTrue="1">
      <formula>LOCK13=1</formula>
    </cfRule>
  </conditionalFormatting>
  <conditionalFormatting sqref="F237">
    <cfRule type="expression" dxfId="43" priority="57" stopIfTrue="1">
      <formula>LOCK14=1</formula>
    </cfRule>
  </conditionalFormatting>
  <conditionalFormatting sqref="F238">
    <cfRule type="expression" dxfId="42" priority="56" stopIfTrue="1">
      <formula>LOCK15=1</formula>
    </cfRule>
  </conditionalFormatting>
  <conditionalFormatting sqref="F259">
    <cfRule type="expression" dxfId="41" priority="55" stopIfTrue="1">
      <formula>LOCK3=1</formula>
    </cfRule>
  </conditionalFormatting>
  <conditionalFormatting sqref="F260">
    <cfRule type="expression" dxfId="40" priority="54" stopIfTrue="1">
      <formula>LOCK4=1</formula>
    </cfRule>
  </conditionalFormatting>
  <conditionalFormatting sqref="F261">
    <cfRule type="expression" dxfId="39" priority="53" stopIfTrue="1">
      <formula>LOCK5=1</formula>
    </cfRule>
  </conditionalFormatting>
  <conditionalFormatting sqref="F262">
    <cfRule type="expression" dxfId="38" priority="52" stopIfTrue="1">
      <formula>LOCK6=1</formula>
    </cfRule>
  </conditionalFormatting>
  <conditionalFormatting sqref="F263">
    <cfRule type="expression" dxfId="37" priority="51" stopIfTrue="1">
      <formula>LOCK7=1</formula>
    </cfRule>
  </conditionalFormatting>
  <conditionalFormatting sqref="F264">
    <cfRule type="expression" dxfId="36" priority="50" stopIfTrue="1">
      <formula>LOCK8=1</formula>
    </cfRule>
  </conditionalFormatting>
  <conditionalFormatting sqref="F265">
    <cfRule type="expression" dxfId="35" priority="49" stopIfTrue="1">
      <formula>LOCK9=1</formula>
    </cfRule>
  </conditionalFormatting>
  <conditionalFormatting sqref="F266">
    <cfRule type="expression" dxfId="34" priority="48" stopIfTrue="1">
      <formula>LOCK10=1</formula>
    </cfRule>
  </conditionalFormatting>
  <conditionalFormatting sqref="F267">
    <cfRule type="expression" dxfId="33" priority="47" stopIfTrue="1">
      <formula>LOCK11=1</formula>
    </cfRule>
  </conditionalFormatting>
  <conditionalFormatting sqref="F268">
    <cfRule type="expression" dxfId="32" priority="46" stopIfTrue="1">
      <formula>LOCK12=1</formula>
    </cfRule>
  </conditionalFormatting>
  <conditionalFormatting sqref="F269">
    <cfRule type="expression" dxfId="31" priority="45" stopIfTrue="1">
      <formula>LOCK13=1</formula>
    </cfRule>
  </conditionalFormatting>
  <conditionalFormatting sqref="F270">
    <cfRule type="expression" dxfId="30" priority="44" stopIfTrue="1">
      <formula>LOCK14=1</formula>
    </cfRule>
  </conditionalFormatting>
  <conditionalFormatting sqref="F271">
    <cfRule type="expression" dxfId="29" priority="43" stopIfTrue="1">
      <formula>LOCK15=1</formula>
    </cfRule>
  </conditionalFormatting>
  <conditionalFormatting sqref="F292">
    <cfRule type="expression" dxfId="28" priority="42" stopIfTrue="1">
      <formula>LOCK3=1</formula>
    </cfRule>
  </conditionalFormatting>
  <conditionalFormatting sqref="F293">
    <cfRule type="expression" dxfId="27" priority="41" stopIfTrue="1">
      <formula>LOCK4=1</formula>
    </cfRule>
  </conditionalFormatting>
  <conditionalFormatting sqref="F294">
    <cfRule type="expression" dxfId="26" priority="40" stopIfTrue="1">
      <formula>LOCK5=1</formula>
    </cfRule>
  </conditionalFormatting>
  <conditionalFormatting sqref="F295">
    <cfRule type="expression" dxfId="25" priority="39" stopIfTrue="1">
      <formula>LOCK6=1</formula>
    </cfRule>
  </conditionalFormatting>
  <conditionalFormatting sqref="F296">
    <cfRule type="expression" dxfId="24" priority="38" stopIfTrue="1">
      <formula>LOCK7=1</formula>
    </cfRule>
  </conditionalFormatting>
  <conditionalFormatting sqref="F297">
    <cfRule type="expression" dxfId="23" priority="37" stopIfTrue="1">
      <formula>LOCK8=1</formula>
    </cfRule>
  </conditionalFormatting>
  <conditionalFormatting sqref="F298">
    <cfRule type="expression" dxfId="22" priority="36" stopIfTrue="1">
      <formula>LOCK9=1</formula>
    </cfRule>
  </conditionalFormatting>
  <conditionalFormatting sqref="F299">
    <cfRule type="expression" dxfId="21" priority="35" stopIfTrue="1">
      <formula>LOCK10=1</formula>
    </cfRule>
  </conditionalFormatting>
  <conditionalFormatting sqref="F300">
    <cfRule type="expression" dxfId="20" priority="34" stopIfTrue="1">
      <formula>LOCK11=1</formula>
    </cfRule>
  </conditionalFormatting>
  <conditionalFormatting sqref="F301">
    <cfRule type="expression" dxfId="19" priority="33" stopIfTrue="1">
      <formula>LOCK12=1</formula>
    </cfRule>
  </conditionalFormatting>
  <conditionalFormatting sqref="F302">
    <cfRule type="expression" dxfId="18" priority="32" stopIfTrue="1">
      <formula>LOCK13=1</formula>
    </cfRule>
  </conditionalFormatting>
  <conditionalFormatting sqref="F303">
    <cfRule type="expression" dxfId="17" priority="31" stopIfTrue="1">
      <formula>LOCK14=1</formula>
    </cfRule>
  </conditionalFormatting>
  <conditionalFormatting sqref="F304">
    <cfRule type="expression" dxfId="16" priority="30" stopIfTrue="1">
      <formula>LOCK15=1</formula>
    </cfRule>
  </conditionalFormatting>
  <conditionalFormatting sqref="F325">
    <cfRule type="expression" dxfId="15" priority="29" stopIfTrue="1">
      <formula>LOCK3=1</formula>
    </cfRule>
  </conditionalFormatting>
  <conditionalFormatting sqref="F326">
    <cfRule type="expression" dxfId="14" priority="28" stopIfTrue="1">
      <formula>LOCK4=1</formula>
    </cfRule>
  </conditionalFormatting>
  <conditionalFormatting sqref="F327">
    <cfRule type="expression" dxfId="13" priority="27" stopIfTrue="1">
      <formula>LOCK5=1</formula>
    </cfRule>
  </conditionalFormatting>
  <conditionalFormatting sqref="F328">
    <cfRule type="expression" dxfId="12" priority="26" stopIfTrue="1">
      <formula>LOCK6=1</formula>
    </cfRule>
  </conditionalFormatting>
  <conditionalFormatting sqref="F329">
    <cfRule type="expression" dxfId="11" priority="25" stopIfTrue="1">
      <formula>LOCK7=1</formula>
    </cfRule>
  </conditionalFormatting>
  <conditionalFormatting sqref="F330">
    <cfRule type="expression" dxfId="10" priority="24" stopIfTrue="1">
      <formula>LOCK8=1</formula>
    </cfRule>
  </conditionalFormatting>
  <conditionalFormatting sqref="F331">
    <cfRule type="expression" dxfId="9" priority="23" stopIfTrue="1">
      <formula>LOCK9=1</formula>
    </cfRule>
  </conditionalFormatting>
  <conditionalFormatting sqref="F332">
    <cfRule type="expression" dxfId="8" priority="22" stopIfTrue="1">
      <formula>LOCK10=1</formula>
    </cfRule>
  </conditionalFormatting>
  <conditionalFormatting sqref="F333">
    <cfRule type="expression" dxfId="7" priority="21" stopIfTrue="1">
      <formula>LOCK11=1</formula>
    </cfRule>
  </conditionalFormatting>
  <conditionalFormatting sqref="F334">
    <cfRule type="expression" dxfId="6" priority="20" stopIfTrue="1">
      <formula>LOCK12=1</formula>
    </cfRule>
  </conditionalFormatting>
  <conditionalFormatting sqref="F335">
    <cfRule type="expression" dxfId="5" priority="19" stopIfTrue="1">
      <formula>LOCK13=1</formula>
    </cfRule>
  </conditionalFormatting>
  <conditionalFormatting sqref="F336">
    <cfRule type="expression" dxfId="4" priority="18" stopIfTrue="1">
      <formula>LOCK14=1</formula>
    </cfRule>
  </conditionalFormatting>
  <conditionalFormatting sqref="F337">
    <cfRule type="expression" dxfId="3" priority="17" stopIfTrue="1">
      <formula>LOCK15=1</formula>
    </cfRule>
  </conditionalFormatting>
  <conditionalFormatting sqref="F358:F368">
    <cfRule type="expression" dxfId="2" priority="16" stopIfTrue="1">
      <formula>LOCK1=1</formula>
    </cfRule>
  </conditionalFormatting>
  <conditionalFormatting sqref="F369">
    <cfRule type="expression" dxfId="1" priority="15" stopIfTrue="1">
      <formula>LOCK14=1</formula>
    </cfRule>
  </conditionalFormatting>
  <conditionalFormatting sqref="F370">
    <cfRule type="expression" dxfId="0" priority="14" stopIfTrue="1">
      <formula>LOCK15=1</formula>
    </cfRule>
  </conditionalFormatting>
  <dataValidations count="20">
    <dataValidation type="custom" allowBlank="1" showInputMessage="1" showErrorMessage="1" sqref="F73 F106 F139 F172 F205 F238 F271 F304 F337 F370" xr:uid="{2E5FDF73-736C-41CC-AC63-2BA8C5095B93}">
      <formula1>LOCK15&lt;&gt;1</formula1>
    </dataValidation>
    <dataValidation type="custom" allowBlank="1" showInputMessage="1" showErrorMessage="1" sqref="F72 F105 F138 F171 F204 F237 F270 F303 F336 F369" xr:uid="{C5241F7E-F0CB-4A78-86F4-0B2D11A79DCB}">
      <formula1>LOCK14&lt;&gt;1</formula1>
    </dataValidation>
    <dataValidation type="custom" allowBlank="1" showInputMessage="1" showErrorMessage="1" sqref="F71 F104 F137 F170 F203 F236 F269 F302 F335" xr:uid="{3F0D5BC8-3CF9-4854-8DBF-A89E2247818E}">
      <formula1>LOCK13&lt;&gt;1</formula1>
    </dataValidation>
    <dataValidation type="custom" allowBlank="1" showInputMessage="1" showErrorMessage="1" sqref="F70 F103 F136 F169 F202 F235 F268 F301 F334" xr:uid="{FAEBDBCE-3B38-4E0F-A0AB-DF95DB0E548D}">
      <formula1>LOCK12&lt;&gt;1</formula1>
    </dataValidation>
    <dataValidation type="custom" allowBlank="1" showInputMessage="1" showErrorMessage="1" sqref="F69 F102 F135 F168 F201 F234 F267 F300 F333" xr:uid="{D0DA891A-07A1-4AA8-8259-F67FD3A37F88}">
      <formula1>LOCK11&lt;&gt;1</formula1>
    </dataValidation>
    <dataValidation type="custom" allowBlank="1" showInputMessage="1" showErrorMessage="1" sqref="F68 F101 F134 F167 F200 F233 F266 F299 F332" xr:uid="{3702463A-734B-4049-BCEA-0A24EED5E913}">
      <formula1>LOCK10&lt;&gt;1</formula1>
    </dataValidation>
    <dataValidation type="custom" allowBlank="1" showInputMessage="1" showErrorMessage="1" sqref="F67 F100 F133 F166 F199 F232 F265 F298 F331" xr:uid="{032D7792-F43A-4D31-BB5F-01FF26772E7E}">
      <formula1>LOCK9&lt;&gt;1</formula1>
    </dataValidation>
    <dataValidation type="custom" allowBlank="1" showInputMessage="1" showErrorMessage="1" sqref="F66 F99 F132 F165 F198 F231 F264 F297 F330" xr:uid="{2F28D6FB-3CC9-4AD7-8ACC-27CE0387D784}">
      <formula1>LOCK8&lt;&gt;1</formula1>
    </dataValidation>
    <dataValidation type="custom" allowBlank="1" showInputMessage="1" showErrorMessage="1" sqref="F65 F98 F131 F164 F197 F230 F263 F296 F329" xr:uid="{4918F798-FD1B-4B24-AF04-FD91B9A5861B}">
      <formula1>LOCK7&lt;&gt;1</formula1>
    </dataValidation>
    <dataValidation type="custom" allowBlank="1" showInputMessage="1" showErrorMessage="1" sqref="F64 F97 F130 F163 F196 F229 F262 F295 F328" xr:uid="{C747610E-A857-45AD-9168-7BD0C622E2E2}">
      <formula1>LOCK6&lt;&gt;1</formula1>
    </dataValidation>
    <dataValidation type="custom" allowBlank="1" showInputMessage="1" showErrorMessage="1" sqref="F63 F96 F129 F162 F195 F228 F261 F294 F327" xr:uid="{C2501386-4BE3-4016-9BDC-8A72E43238A3}">
      <formula1>LOCK5&lt;&gt;1</formula1>
    </dataValidation>
    <dataValidation type="custom" allowBlank="1" showInputMessage="1" showErrorMessage="1" sqref="F62 F95 F128 F161 F194 F227 F260 F293 F326" xr:uid="{01CCD01C-F53C-4E23-B225-7EC4A715E39F}">
      <formula1>LOCK4&lt;&gt;1</formula1>
    </dataValidation>
    <dataValidation type="custom" allowBlank="1" showInputMessage="1" showErrorMessage="1" sqref="F325 F127 F160 F193 F226 F259 F292 F94 F59:F61" xr:uid="{BA65BB95-542D-4B8A-9CAB-222F287BFFE3}">
      <formula1>LOCK3&lt;&gt;1</formula1>
    </dataValidation>
    <dataValidation type="custom" allowBlank="1" showInputMessage="1" showErrorMessage="1" sqref="F358:F368" xr:uid="{134561EE-FE39-4664-AEE5-B3FD35DA175D}">
      <formula1>LOCK1&lt;&gt;1</formula1>
    </dataValidation>
    <dataValidation type="list" allowBlank="1" showInputMessage="1" showErrorMessage="1" promptTitle="UM" prompt="Select the Unit of Measure for this Unit of Service" sqref="J57 J90 J123 J321 J156 J189 J222 J255 J288 J354" xr:uid="{75671FAC-BA57-464E-9DF0-57FBC7A1E760}">
      <formula1>UM</formula1>
    </dataValidation>
    <dataValidation type="list" allowBlank="1" showInputMessage="1" showErrorMessage="1" errorTitle="mo error" error="Must be between 1 and 12" promptTitle="Enter Month" prompt="Enter months of service" sqref="F6" xr:uid="{CB7A0471-2737-49EF-879C-7FC41CA633F9}">
      <formula1>Month</formula1>
    </dataValidation>
    <dataValidation type="list" allowBlank="1" showInputMessage="1" showErrorMessage="1" sqref="M8" xr:uid="{B59B8A68-920D-48E6-B668-0E572DE4D99F}">
      <formula1>ProjectKey</formula1>
    </dataValidation>
    <dataValidation type="textLength" operator="lessThan" allowBlank="1" showInputMessage="1" showErrorMessage="1" sqref="F57:G57 F90:G90 F123:G123 F156:G156 F189:G189 F222:G222 F255:G255 F288:G288 F321:G321 F354:G354" xr:uid="{6FAE6D84-0527-40C7-8777-BBB229463B95}">
      <formula1>15</formula1>
    </dataValidation>
    <dataValidation type="list" showInputMessage="1" showErrorMessage="1" promptTitle="Unit of Service " prompt="Select Unit of Service from  List" sqref="D57 D90 D123 D156 D189 D222 D255 D288 D321 D354" xr:uid="{8137E0B0-3B5D-4B4C-A71A-5E47059FC165}">
      <formula1>ServiceUnit</formula1>
    </dataValidation>
    <dataValidation type="list" showInputMessage="1" showErrorMessage="1" sqref="C2:F2" xr:uid="{87391F57-9FCA-4894-BBA8-9241808C4047}">
      <formula1>Service_Area</formula1>
    </dataValidation>
  </dataValidations>
  <pageMargins left="0.7" right="0.7" top="0.75" bottom="0.75" header="0.3" footer="0.3"/>
  <pageSetup scale="57" orientation="portrait" r:id="rId1"/>
  <rowBreaks count="2" manualBreakCount="2">
    <brk id="54" max="16383" man="1"/>
    <brk id="121" max="16383" man="1"/>
  </rowBreaks>
  <colBreaks count="1" manualBreakCount="1">
    <brk id="11"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F196"/>
  <sheetViews>
    <sheetView workbookViewId="0">
      <selection activeCell="E19" sqref="E19"/>
    </sheetView>
  </sheetViews>
  <sheetFormatPr defaultColWidth="9.140625" defaultRowHeight="15"/>
  <cols>
    <col min="1" max="1" width="46.5703125" customWidth="1"/>
  </cols>
  <sheetData>
    <row r="1" spans="1:6">
      <c r="A1" s="225" t="s">
        <v>107</v>
      </c>
    </row>
    <row r="3" spans="1:6">
      <c r="A3" s="226" t="s">
        <v>103</v>
      </c>
      <c r="B3" s="227" t="s">
        <v>667</v>
      </c>
      <c r="C3" s="228"/>
      <c r="D3" s="228"/>
      <c r="E3" s="228"/>
      <c r="F3" s="228"/>
    </row>
    <row r="4" spans="1:6">
      <c r="A4" s="226" t="s">
        <v>112</v>
      </c>
      <c r="B4" s="229" t="s">
        <v>664</v>
      </c>
      <c r="C4" s="228"/>
      <c r="D4" s="228"/>
      <c r="E4" s="228"/>
      <c r="F4" s="228"/>
    </row>
    <row r="5" spans="1:6">
      <c r="A5" s="226" t="s">
        <v>87</v>
      </c>
      <c r="B5" s="229" t="s">
        <v>674</v>
      </c>
      <c r="C5" s="228"/>
      <c r="D5" s="228"/>
      <c r="E5" s="228"/>
      <c r="F5" s="228"/>
    </row>
    <row r="6" spans="1:6">
      <c r="A6" s="226" t="s">
        <v>113</v>
      </c>
      <c r="B6" s="229" t="s">
        <v>673</v>
      </c>
      <c r="C6" s="228"/>
      <c r="D6" s="228"/>
      <c r="E6" s="228"/>
      <c r="F6" s="228"/>
    </row>
    <row r="7" spans="1:6">
      <c r="A7" s="226" t="s">
        <v>115</v>
      </c>
      <c r="B7" s="230" t="s">
        <v>670</v>
      </c>
      <c r="C7" s="228"/>
      <c r="D7" s="228"/>
      <c r="E7" s="228"/>
      <c r="F7" s="228"/>
    </row>
    <row r="8" spans="1:6">
      <c r="A8" s="226" t="s">
        <v>116</v>
      </c>
      <c r="B8" s="229" t="s">
        <v>668</v>
      </c>
      <c r="C8" s="228"/>
      <c r="D8" s="228"/>
      <c r="E8" s="228"/>
      <c r="F8" s="228"/>
    </row>
    <row r="9" spans="1:6">
      <c r="A9" s="226" t="s">
        <v>114</v>
      </c>
      <c r="B9" s="230" t="s">
        <v>669</v>
      </c>
      <c r="C9" s="228"/>
      <c r="D9" s="228"/>
      <c r="E9" s="228"/>
      <c r="F9" s="228"/>
    </row>
    <row r="11" spans="1:6">
      <c r="A11" s="231" t="s">
        <v>108</v>
      </c>
    </row>
    <row r="12" spans="1:6">
      <c r="A12" t="s">
        <v>109</v>
      </c>
    </row>
    <row r="13" spans="1:6">
      <c r="A13">
        <v>0</v>
      </c>
    </row>
    <row r="14" spans="1:6">
      <c r="A14">
        <v>1</v>
      </c>
    </row>
    <row r="15" spans="1:6">
      <c r="A15">
        <v>2</v>
      </c>
    </row>
    <row r="16" spans="1:6">
      <c r="A16">
        <v>3</v>
      </c>
    </row>
    <row r="17" spans="1:1">
      <c r="A17">
        <v>4</v>
      </c>
    </row>
    <row r="18" spans="1:1">
      <c r="A18">
        <v>5</v>
      </c>
    </row>
    <row r="22" spans="1:1">
      <c r="A22" t="s">
        <v>247</v>
      </c>
    </row>
    <row r="23" spans="1:1">
      <c r="A23" t="s">
        <v>258</v>
      </c>
    </row>
    <row r="24" spans="1:1">
      <c r="A24" t="s">
        <v>281</v>
      </c>
    </row>
    <row r="25" spans="1:1">
      <c r="A25" t="s">
        <v>353</v>
      </c>
    </row>
    <row r="26" spans="1:1">
      <c r="A26" t="s">
        <v>354</v>
      </c>
    </row>
    <row r="28" spans="1:1">
      <c r="A28" s="232" t="s">
        <v>259</v>
      </c>
    </row>
    <row r="29" spans="1:1">
      <c r="A29" t="s">
        <v>153</v>
      </c>
    </row>
    <row r="30" spans="1:1">
      <c r="A30" t="s">
        <v>152</v>
      </c>
    </row>
    <row r="31" spans="1:1">
      <c r="A31" t="s">
        <v>151</v>
      </c>
    </row>
    <row r="32" spans="1:1">
      <c r="A32" t="s">
        <v>150</v>
      </c>
    </row>
    <row r="33" spans="1:1">
      <c r="A33" t="s">
        <v>149</v>
      </c>
    </row>
    <row r="34" spans="1:1">
      <c r="A34" t="s">
        <v>148</v>
      </c>
    </row>
    <row r="35" spans="1:1">
      <c r="A35" t="s">
        <v>147</v>
      </c>
    </row>
    <row r="36" spans="1:1">
      <c r="A36" t="s">
        <v>146</v>
      </c>
    </row>
    <row r="37" spans="1:1">
      <c r="A37" t="s">
        <v>145</v>
      </c>
    </row>
    <row r="38" spans="1:1">
      <c r="A38" t="s">
        <v>121</v>
      </c>
    </row>
    <row r="40" spans="1:1">
      <c r="A40" s="232" t="s">
        <v>414</v>
      </c>
    </row>
    <row r="42" spans="1:1">
      <c r="A42" t="s">
        <v>168</v>
      </c>
    </row>
    <row r="43" spans="1:1">
      <c r="A43" t="s">
        <v>169</v>
      </c>
    </row>
    <row r="44" spans="1:1">
      <c r="A44" t="s">
        <v>170</v>
      </c>
    </row>
    <row r="45" spans="1:1">
      <c r="A45" t="s">
        <v>171</v>
      </c>
    </row>
    <row r="46" spans="1:1">
      <c r="A46" t="s">
        <v>172</v>
      </c>
    </row>
    <row r="47" spans="1:1">
      <c r="A47" t="s">
        <v>173</v>
      </c>
    </row>
    <row r="48" spans="1:1">
      <c r="A48" t="s">
        <v>174</v>
      </c>
    </row>
    <row r="49" spans="1:1">
      <c r="A49" t="s">
        <v>175</v>
      </c>
    </row>
    <row r="50" spans="1:1">
      <c r="A50" t="s">
        <v>176</v>
      </c>
    </row>
    <row r="51" spans="1:1">
      <c r="A51" t="s">
        <v>177</v>
      </c>
    </row>
    <row r="53" spans="1:1">
      <c r="A53" s="232" t="s">
        <v>415</v>
      </c>
    </row>
    <row r="54" spans="1:1">
      <c r="A54" s="228"/>
    </row>
    <row r="55" spans="1:1">
      <c r="A55" s="228" t="s">
        <v>416</v>
      </c>
    </row>
    <row r="56" spans="1:1">
      <c r="A56" s="228" t="s">
        <v>88</v>
      </c>
    </row>
    <row r="58" spans="1:1">
      <c r="A58" s="232" t="s">
        <v>420</v>
      </c>
    </row>
    <row r="59" spans="1:1">
      <c r="A59" s="228"/>
    </row>
    <row r="60" spans="1:1">
      <c r="A60" s="228" t="s">
        <v>421</v>
      </c>
    </row>
    <row r="61" spans="1:1">
      <c r="A61" s="228" t="s">
        <v>422</v>
      </c>
    </row>
    <row r="62" spans="1:1">
      <c r="A62" s="228" t="s">
        <v>437</v>
      </c>
    </row>
    <row r="64" spans="1:1">
      <c r="A64" s="232" t="s">
        <v>417</v>
      </c>
    </row>
    <row r="65" spans="1:1">
      <c r="A65" s="228"/>
    </row>
    <row r="66" spans="1:1">
      <c r="A66" s="228" t="s">
        <v>418</v>
      </c>
    </row>
    <row r="67" spans="1:1">
      <c r="A67" s="228" t="s">
        <v>419</v>
      </c>
    </row>
    <row r="69" spans="1:1">
      <c r="A69" s="225" t="s">
        <v>53</v>
      </c>
    </row>
    <row r="70" spans="1:1">
      <c r="A70" s="233"/>
    </row>
    <row r="71" spans="1:1">
      <c r="A71" s="234" t="s">
        <v>248</v>
      </c>
    </row>
    <row r="72" spans="1:1">
      <c r="A72" s="234" t="s">
        <v>249</v>
      </c>
    </row>
    <row r="73" spans="1:1">
      <c r="A73" s="234" t="s">
        <v>250</v>
      </c>
    </row>
    <row r="74" spans="1:1">
      <c r="A74" s="234" t="s">
        <v>251</v>
      </c>
    </row>
    <row r="75" spans="1:1">
      <c r="A75" s="234" t="s">
        <v>252</v>
      </c>
    </row>
    <row r="76" spans="1:1">
      <c r="A76" s="234" t="s">
        <v>253</v>
      </c>
    </row>
    <row r="77" spans="1:1">
      <c r="A77" s="235" t="s">
        <v>254</v>
      </c>
    </row>
    <row r="78" spans="1:1">
      <c r="A78" s="234" t="s">
        <v>255</v>
      </c>
    </row>
    <row r="79" spans="1:1">
      <c r="A79" s="234" t="s">
        <v>256</v>
      </c>
    </row>
    <row r="80" spans="1:1">
      <c r="A80" s="236" t="s">
        <v>257</v>
      </c>
    </row>
    <row r="83" spans="1:1">
      <c r="A83" s="237" t="s">
        <v>61</v>
      </c>
    </row>
    <row r="84" spans="1:1">
      <c r="A84" s="238"/>
    </row>
    <row r="85" spans="1:1">
      <c r="A85" s="228">
        <v>1</v>
      </c>
    </row>
    <row r="86" spans="1:1">
      <c r="A86" s="228">
        <v>2</v>
      </c>
    </row>
    <row r="87" spans="1:1">
      <c r="A87" s="228">
        <v>3</v>
      </c>
    </row>
    <row r="88" spans="1:1">
      <c r="A88" s="228">
        <v>4</v>
      </c>
    </row>
    <row r="89" spans="1:1">
      <c r="A89" s="228">
        <v>5</v>
      </c>
    </row>
    <row r="90" spans="1:1">
      <c r="A90" s="228">
        <v>6</v>
      </c>
    </row>
    <row r="91" spans="1:1">
      <c r="A91" s="228">
        <v>7</v>
      </c>
    </row>
    <row r="92" spans="1:1">
      <c r="A92" s="228">
        <v>8</v>
      </c>
    </row>
    <row r="93" spans="1:1">
      <c r="A93" s="228">
        <v>9</v>
      </c>
    </row>
    <row r="94" spans="1:1">
      <c r="A94" s="228">
        <v>10</v>
      </c>
    </row>
    <row r="95" spans="1:1">
      <c r="A95" s="228">
        <v>11</v>
      </c>
    </row>
    <row r="96" spans="1:1">
      <c r="A96" s="228">
        <v>12</v>
      </c>
    </row>
    <row r="98" spans="1:1">
      <c r="A98" s="225" t="s">
        <v>106</v>
      </c>
    </row>
    <row r="99" spans="1:1">
      <c r="A99" s="238"/>
    </row>
    <row r="100" spans="1:1">
      <c r="A100" s="228" t="s">
        <v>84</v>
      </c>
    </row>
    <row r="101" spans="1:1">
      <c r="A101" s="228" t="s">
        <v>85</v>
      </c>
    </row>
    <row r="102" spans="1:1">
      <c r="A102" s="228" t="s">
        <v>127</v>
      </c>
    </row>
    <row r="106" spans="1:1">
      <c r="A106" s="239" t="s">
        <v>105</v>
      </c>
    </row>
    <row r="107" spans="1:1">
      <c r="A107" s="228"/>
    </row>
    <row r="108" spans="1:1">
      <c r="A108" s="228" t="s">
        <v>444</v>
      </c>
    </row>
    <row r="109" spans="1:1">
      <c r="A109" s="228" t="s">
        <v>104</v>
      </c>
    </row>
    <row r="110" spans="1:1">
      <c r="A110" s="228" t="s">
        <v>445</v>
      </c>
    </row>
    <row r="111" spans="1:1">
      <c r="A111" s="228" t="s">
        <v>446</v>
      </c>
    </row>
    <row r="112" spans="1:1">
      <c r="A112" s="228" t="s">
        <v>447</v>
      </c>
    </row>
    <row r="113" spans="1:1">
      <c r="A113" s="228" t="s">
        <v>448</v>
      </c>
    </row>
    <row r="114" spans="1:1">
      <c r="A114" s="228" t="s">
        <v>449</v>
      </c>
    </row>
    <row r="115" spans="1:1">
      <c r="A115" s="228" t="s">
        <v>166</v>
      </c>
    </row>
    <row r="116" spans="1:1">
      <c r="A116" s="228" t="s">
        <v>143</v>
      </c>
    </row>
    <row r="117" spans="1:1">
      <c r="A117" s="228" t="s">
        <v>450</v>
      </c>
    </row>
    <row r="118" spans="1:1">
      <c r="A118" s="228" t="s">
        <v>451</v>
      </c>
    </row>
    <row r="119" spans="1:1">
      <c r="A119" s="228" t="s">
        <v>452</v>
      </c>
    </row>
    <row r="120" spans="1:1">
      <c r="A120" s="228" t="s">
        <v>453</v>
      </c>
    </row>
    <row r="121" spans="1:1">
      <c r="A121" s="228" t="s">
        <v>454</v>
      </c>
    </row>
    <row r="122" spans="1:1">
      <c r="A122" s="228" t="s">
        <v>455</v>
      </c>
    </row>
    <row r="123" spans="1:1">
      <c r="A123" s="228" t="s">
        <v>456</v>
      </c>
    </row>
    <row r="124" spans="1:1">
      <c r="A124" s="228" t="s">
        <v>457</v>
      </c>
    </row>
    <row r="125" spans="1:1">
      <c r="A125" s="228" t="s">
        <v>458</v>
      </c>
    </row>
    <row r="126" spans="1:1">
      <c r="A126" s="228" t="s">
        <v>459</v>
      </c>
    </row>
    <row r="127" spans="1:1">
      <c r="A127" s="228" t="s">
        <v>460</v>
      </c>
    </row>
    <row r="128" spans="1:1">
      <c r="A128" s="228" t="s">
        <v>461</v>
      </c>
    </row>
    <row r="129" spans="1:1">
      <c r="A129" s="228" t="s">
        <v>462</v>
      </c>
    </row>
    <row r="130" spans="1:1">
      <c r="A130" s="228" t="s">
        <v>463</v>
      </c>
    </row>
    <row r="131" spans="1:1">
      <c r="A131" s="228" t="s">
        <v>464</v>
      </c>
    </row>
    <row r="132" spans="1:1">
      <c r="A132" s="228" t="s">
        <v>465</v>
      </c>
    </row>
    <row r="133" spans="1:1">
      <c r="A133" s="228" t="s">
        <v>466</v>
      </c>
    </row>
    <row r="134" spans="1:1">
      <c r="A134" s="228" t="s">
        <v>467</v>
      </c>
    </row>
    <row r="135" spans="1:1">
      <c r="A135" s="228" t="s">
        <v>468</v>
      </c>
    </row>
    <row r="136" spans="1:1">
      <c r="A136" s="228" t="s">
        <v>469</v>
      </c>
    </row>
    <row r="137" spans="1:1">
      <c r="A137" s="228" t="s">
        <v>470</v>
      </c>
    </row>
    <row r="138" spans="1:1">
      <c r="A138" s="228" t="s">
        <v>471</v>
      </c>
    </row>
    <row r="139" spans="1:1">
      <c r="A139" s="228"/>
    </row>
    <row r="140" spans="1:1">
      <c r="A140" s="228"/>
    </row>
    <row r="141" spans="1:1">
      <c r="A141" s="240"/>
    </row>
    <row r="145" spans="1:1">
      <c r="A145" s="239" t="s">
        <v>110</v>
      </c>
    </row>
    <row r="146" spans="1:1">
      <c r="A146" s="235" t="str">
        <f>CONCATENATE(Control!$B$4, " Funds")</f>
        <v>LCRB Funds</v>
      </c>
    </row>
    <row r="147" spans="1:1">
      <c r="A147" s="241" t="s">
        <v>43</v>
      </c>
    </row>
    <row r="148" spans="1:1">
      <c r="A148" s="235" t="s">
        <v>44</v>
      </c>
    </row>
    <row r="149" spans="1:1">
      <c r="A149" s="235" t="s">
        <v>45</v>
      </c>
    </row>
    <row r="150" spans="1:1">
      <c r="A150" s="241" t="s">
        <v>13</v>
      </c>
    </row>
    <row r="151" spans="1:1">
      <c r="A151" s="241" t="s">
        <v>54</v>
      </c>
    </row>
    <row r="152" spans="1:1">
      <c r="A152" s="241" t="s">
        <v>46</v>
      </c>
    </row>
    <row r="153" spans="1:1">
      <c r="A153" s="241" t="s">
        <v>80</v>
      </c>
    </row>
    <row r="154" spans="1:1">
      <c r="A154" s="241" t="s">
        <v>83</v>
      </c>
    </row>
    <row r="155" spans="1:1">
      <c r="A155" s="241" t="s">
        <v>81</v>
      </c>
    </row>
    <row r="156" spans="1:1">
      <c r="A156" s="241" t="s">
        <v>14</v>
      </c>
    </row>
    <row r="157" spans="1:1">
      <c r="A157" s="241" t="s">
        <v>82</v>
      </c>
    </row>
    <row r="158" spans="1:1">
      <c r="A158" s="241" t="s">
        <v>15</v>
      </c>
    </row>
    <row r="159" spans="1:1">
      <c r="A159" s="242" t="s">
        <v>15</v>
      </c>
    </row>
    <row r="164" spans="1:3">
      <c r="A164" s="239" t="s">
        <v>111</v>
      </c>
      <c r="C164" t="s">
        <v>119</v>
      </c>
    </row>
    <row r="165" spans="1:3">
      <c r="A165" s="241" t="s">
        <v>492</v>
      </c>
      <c r="B165" s="133" t="s">
        <v>128</v>
      </c>
      <c r="C165" s="243"/>
    </row>
    <row r="166" spans="1:3">
      <c r="A166" s="241" t="s">
        <v>663</v>
      </c>
      <c r="B166" s="134" t="s">
        <v>129</v>
      </c>
      <c r="C166" s="244"/>
    </row>
    <row r="167" spans="1:3">
      <c r="A167" s="241" t="s">
        <v>122</v>
      </c>
      <c r="B167" s="134" t="s">
        <v>130</v>
      </c>
      <c r="C167" s="244"/>
    </row>
    <row r="168" spans="1:3">
      <c r="A168" s="241" t="s">
        <v>665</v>
      </c>
      <c r="B168" s="134" t="s">
        <v>131</v>
      </c>
      <c r="C168" s="244"/>
    </row>
    <row r="169" spans="1:3">
      <c r="A169" s="241" t="s">
        <v>666</v>
      </c>
      <c r="B169" s="134" t="s">
        <v>132</v>
      </c>
      <c r="C169" s="244"/>
    </row>
    <row r="170" spans="1:3">
      <c r="A170" s="241" t="s">
        <v>123</v>
      </c>
      <c r="B170" s="134" t="s">
        <v>133</v>
      </c>
      <c r="C170" s="244"/>
    </row>
    <row r="171" spans="1:3">
      <c r="A171" s="241" t="s">
        <v>125</v>
      </c>
      <c r="B171" s="134" t="s">
        <v>134</v>
      </c>
      <c r="C171" s="244"/>
    </row>
    <row r="172" spans="1:3">
      <c r="A172" s="241" t="s">
        <v>124</v>
      </c>
      <c r="B172" s="134" t="s">
        <v>135</v>
      </c>
      <c r="C172" s="244"/>
    </row>
    <row r="173" spans="1:3">
      <c r="A173" s="241" t="s">
        <v>126</v>
      </c>
      <c r="B173" s="134" t="s">
        <v>136</v>
      </c>
      <c r="C173" s="244"/>
    </row>
    <row r="174" spans="1:3">
      <c r="A174" s="241" t="s">
        <v>672</v>
      </c>
      <c r="B174" s="134" t="s">
        <v>137</v>
      </c>
      <c r="C174" s="244">
        <v>1</v>
      </c>
    </row>
    <row r="175" spans="1:3">
      <c r="A175" s="241" t="s">
        <v>15</v>
      </c>
      <c r="B175" s="134" t="s">
        <v>138</v>
      </c>
      <c r="C175" s="244">
        <v>1</v>
      </c>
    </row>
    <row r="176" spans="1:3">
      <c r="A176" s="241" t="s">
        <v>15</v>
      </c>
      <c r="B176" s="134" t="s">
        <v>139</v>
      </c>
      <c r="C176" s="244">
        <v>1</v>
      </c>
    </row>
    <row r="177" spans="1:3">
      <c r="A177" s="241" t="s">
        <v>15</v>
      </c>
      <c r="B177" s="134" t="s">
        <v>140</v>
      </c>
      <c r="C177" s="244">
        <v>1</v>
      </c>
    </row>
    <row r="178" spans="1:3">
      <c r="A178" s="241" t="s">
        <v>15</v>
      </c>
      <c r="B178" s="134" t="s">
        <v>141</v>
      </c>
      <c r="C178" s="244">
        <v>1</v>
      </c>
    </row>
    <row r="179" spans="1:3">
      <c r="A179" s="242" t="s">
        <v>15</v>
      </c>
      <c r="B179" s="135" t="s">
        <v>142</v>
      </c>
      <c r="C179" s="245">
        <v>1</v>
      </c>
    </row>
    <row r="180" spans="1:3">
      <c r="B180" s="33"/>
    </row>
    <row r="182" spans="1:3">
      <c r="A182" s="246" t="s">
        <v>355</v>
      </c>
    </row>
    <row r="183" spans="1:3">
      <c r="A183" s="33" t="s">
        <v>363</v>
      </c>
    </row>
    <row r="184" spans="1:3">
      <c r="A184" s="33" t="s">
        <v>356</v>
      </c>
    </row>
    <row r="185" spans="1:3">
      <c r="A185" s="33" t="s">
        <v>357</v>
      </c>
    </row>
    <row r="186" spans="1:3">
      <c r="A186" s="33" t="s">
        <v>347</v>
      </c>
    </row>
    <row r="187" spans="1:3">
      <c r="A187" s="33" t="s">
        <v>348</v>
      </c>
    </row>
    <row r="188" spans="1:3">
      <c r="A188" s="33" t="s">
        <v>349</v>
      </c>
    </row>
    <row r="189" spans="1:3">
      <c r="A189" s="33" t="s">
        <v>350</v>
      </c>
    </row>
    <row r="190" spans="1:3">
      <c r="A190" s="33" t="s">
        <v>351</v>
      </c>
    </row>
    <row r="191" spans="1:3">
      <c r="A191" s="33" t="s">
        <v>352</v>
      </c>
    </row>
    <row r="192" spans="1:3">
      <c r="A192" s="33" t="s">
        <v>358</v>
      </c>
    </row>
    <row r="193" spans="1:1">
      <c r="A193" s="33" t="s">
        <v>359</v>
      </c>
    </row>
    <row r="194" spans="1:1">
      <c r="A194" s="33" t="s">
        <v>360</v>
      </c>
    </row>
    <row r="195" spans="1:1">
      <c r="A195" s="47" t="s">
        <v>361</v>
      </c>
    </row>
    <row r="196" spans="1:1">
      <c r="A196" s="33"/>
    </row>
  </sheetData>
  <phoneticPr fontId="12" type="noConversion"/>
  <hyperlinks>
    <hyperlink ref="B7" r:id="rId1" xr:uid="{00000000-0004-0000-0100-000000000000}"/>
    <hyperlink ref="B9" r:id="rId2"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2:CU22"/>
  <sheetViews>
    <sheetView topLeftCell="BU1" zoomScale="89" zoomScaleNormal="89" workbookViewId="0">
      <selection activeCell="BU1" sqref="A1:XFD1048576"/>
    </sheetView>
  </sheetViews>
  <sheetFormatPr defaultRowHeight="15"/>
  <cols>
    <col min="1" max="1" width="21.140625" customWidth="1"/>
    <col min="2" max="2" width="21.42578125" customWidth="1"/>
    <col min="3" max="3" width="15.42578125" customWidth="1"/>
    <col min="4" max="4" width="22.85546875" customWidth="1"/>
    <col min="5" max="5" width="30.42578125" customWidth="1"/>
    <col min="6" max="6" width="19.28515625" customWidth="1"/>
    <col min="7" max="7" width="15" customWidth="1"/>
    <col min="8" max="8" width="24.140625" customWidth="1"/>
    <col min="9" max="9" width="48.28515625" customWidth="1"/>
    <col min="10" max="10" width="22" customWidth="1"/>
    <col min="11" max="11" width="29" customWidth="1"/>
    <col min="12" max="12" width="21.140625" customWidth="1"/>
    <col min="13" max="13" width="14.42578125" customWidth="1"/>
    <col min="15" max="15" width="14.28515625" customWidth="1"/>
    <col min="16" max="16" width="16.42578125" customWidth="1"/>
    <col min="17" max="17" width="16.7109375" customWidth="1"/>
    <col min="18" max="18" width="13.7109375" customWidth="1"/>
    <col min="19" max="20" width="21.5703125" customWidth="1"/>
    <col min="27" max="27" width="25.28515625" customWidth="1"/>
    <col min="35" max="35" width="21.28515625" customWidth="1"/>
    <col min="43" max="44" width="17.7109375" customWidth="1"/>
    <col min="51" max="52" width="17" customWidth="1"/>
    <col min="59" max="60" width="17.5703125" customWidth="1"/>
    <col min="67" max="68" width="20.5703125" customWidth="1"/>
    <col min="75" max="76" width="24.28515625" customWidth="1"/>
    <col min="83" max="84" width="21.28515625" customWidth="1"/>
    <col min="85" max="85" width="11.140625" customWidth="1"/>
    <col min="91" max="91" width="20.85546875" customWidth="1"/>
    <col min="92" max="92" width="22.140625" customWidth="1"/>
    <col min="93" max="93" width="49.42578125" customWidth="1"/>
    <col min="95" max="95" width="26.140625" customWidth="1"/>
    <col min="97" max="97" width="34.140625" customWidth="1"/>
    <col min="98" max="98" width="39.7109375" customWidth="1"/>
  </cols>
  <sheetData>
    <row r="2" spans="1:99">
      <c r="A2" t="s">
        <v>179</v>
      </c>
      <c r="B2" s="180" t="s">
        <v>180</v>
      </c>
      <c r="C2" s="180" t="s">
        <v>181</v>
      </c>
      <c r="D2" t="s">
        <v>260</v>
      </c>
      <c r="E2" t="s">
        <v>182</v>
      </c>
      <c r="F2" s="180" t="s">
        <v>183</v>
      </c>
      <c r="G2" s="180" t="s">
        <v>184</v>
      </c>
      <c r="H2" t="s">
        <v>185</v>
      </c>
      <c r="I2" t="s">
        <v>60</v>
      </c>
      <c r="J2" t="s">
        <v>186</v>
      </c>
      <c r="K2" t="s">
        <v>187</v>
      </c>
      <c r="L2" s="178" t="s">
        <v>261</v>
      </c>
      <c r="M2" t="s">
        <v>188</v>
      </c>
      <c r="N2" t="s">
        <v>189</v>
      </c>
      <c r="O2" t="s">
        <v>191</v>
      </c>
      <c r="P2" t="s">
        <v>190</v>
      </c>
      <c r="Q2" t="s">
        <v>192</v>
      </c>
      <c r="R2" s="178" t="s">
        <v>262</v>
      </c>
      <c r="S2" t="s">
        <v>193</v>
      </c>
      <c r="T2" s="178" t="s">
        <v>271</v>
      </c>
      <c r="U2" t="s">
        <v>194</v>
      </c>
      <c r="V2" t="s">
        <v>195</v>
      </c>
      <c r="W2" t="s">
        <v>197</v>
      </c>
      <c r="X2" t="s">
        <v>196</v>
      </c>
      <c r="Y2" t="s">
        <v>198</v>
      </c>
      <c r="Z2" s="178" t="s">
        <v>280</v>
      </c>
      <c r="AA2" t="s">
        <v>199</v>
      </c>
      <c r="AB2" s="178" t="s">
        <v>270</v>
      </c>
      <c r="AC2" t="s">
        <v>200</v>
      </c>
      <c r="AD2" t="s">
        <v>201</v>
      </c>
      <c r="AE2" t="s">
        <v>203</v>
      </c>
      <c r="AF2" t="s">
        <v>202</v>
      </c>
      <c r="AG2" t="s">
        <v>204</v>
      </c>
      <c r="AH2" s="178" t="s">
        <v>279</v>
      </c>
      <c r="AI2" t="s">
        <v>205</v>
      </c>
      <c r="AJ2" s="178" t="s">
        <v>269</v>
      </c>
      <c r="AK2" t="s">
        <v>206</v>
      </c>
      <c r="AL2" t="s">
        <v>207</v>
      </c>
      <c r="AM2" t="s">
        <v>209</v>
      </c>
      <c r="AN2" t="s">
        <v>208</v>
      </c>
      <c r="AO2" t="s">
        <v>210</v>
      </c>
      <c r="AP2" s="178" t="s">
        <v>278</v>
      </c>
      <c r="AQ2" t="s">
        <v>211</v>
      </c>
      <c r="AR2" s="178" t="s">
        <v>268</v>
      </c>
      <c r="AS2" t="s">
        <v>212</v>
      </c>
      <c r="AT2" t="s">
        <v>213</v>
      </c>
      <c r="AU2" t="s">
        <v>215</v>
      </c>
      <c r="AV2" t="s">
        <v>214</v>
      </c>
      <c r="AW2" t="s">
        <v>216</v>
      </c>
      <c r="AX2" s="178" t="s">
        <v>277</v>
      </c>
      <c r="AY2" t="s">
        <v>217</v>
      </c>
      <c r="AZ2" s="178" t="s">
        <v>267</v>
      </c>
      <c r="BA2" t="s">
        <v>218</v>
      </c>
      <c r="BB2" t="s">
        <v>219</v>
      </c>
      <c r="BC2" t="s">
        <v>221</v>
      </c>
      <c r="BD2" t="s">
        <v>220</v>
      </c>
      <c r="BE2" t="s">
        <v>222</v>
      </c>
      <c r="BF2" s="178" t="s">
        <v>276</v>
      </c>
      <c r="BG2" t="s">
        <v>223</v>
      </c>
      <c r="BH2" s="178" t="s">
        <v>266</v>
      </c>
      <c r="BI2" t="s">
        <v>224</v>
      </c>
      <c r="BJ2" t="s">
        <v>225</v>
      </c>
      <c r="BK2" t="s">
        <v>227</v>
      </c>
      <c r="BL2" t="s">
        <v>226</v>
      </c>
      <c r="BM2" t="s">
        <v>228</v>
      </c>
      <c r="BN2" s="178" t="s">
        <v>275</v>
      </c>
      <c r="BO2" t="s">
        <v>229</v>
      </c>
      <c r="BP2" s="178" t="s">
        <v>265</v>
      </c>
      <c r="BQ2" t="s">
        <v>230</v>
      </c>
      <c r="BR2" t="s">
        <v>231</v>
      </c>
      <c r="BS2" t="s">
        <v>233</v>
      </c>
      <c r="BT2" t="s">
        <v>232</v>
      </c>
      <c r="BU2" t="s">
        <v>234</v>
      </c>
      <c r="BV2" s="178" t="s">
        <v>274</v>
      </c>
      <c r="BW2" t="s">
        <v>235</v>
      </c>
      <c r="BX2" s="178" t="s">
        <v>264</v>
      </c>
      <c r="BY2" t="s">
        <v>236</v>
      </c>
      <c r="BZ2" t="s">
        <v>237</v>
      </c>
      <c r="CA2" t="s">
        <v>239</v>
      </c>
      <c r="CB2" t="s">
        <v>238</v>
      </c>
      <c r="CC2" t="s">
        <v>240</v>
      </c>
      <c r="CD2" s="178" t="s">
        <v>273</v>
      </c>
      <c r="CE2" t="s">
        <v>241</v>
      </c>
      <c r="CF2" s="178" t="s">
        <v>263</v>
      </c>
      <c r="CG2" t="s">
        <v>242</v>
      </c>
      <c r="CH2" t="s">
        <v>243</v>
      </c>
      <c r="CI2" t="s">
        <v>245</v>
      </c>
      <c r="CJ2" t="s">
        <v>244</v>
      </c>
      <c r="CK2" t="s">
        <v>246</v>
      </c>
      <c r="CL2" s="178" t="s">
        <v>272</v>
      </c>
      <c r="CM2" t="s">
        <v>428</v>
      </c>
      <c r="CN2" t="s">
        <v>429</v>
      </c>
      <c r="CO2" s="180" t="s">
        <v>430</v>
      </c>
      <c r="CP2" s="180" t="s">
        <v>431</v>
      </c>
      <c r="CQ2" s="180" t="s">
        <v>432</v>
      </c>
      <c r="CR2" s="180" t="s">
        <v>433</v>
      </c>
      <c r="CS2" t="s">
        <v>434</v>
      </c>
      <c r="CT2" t="s">
        <v>435</v>
      </c>
      <c r="CU2" t="s">
        <v>436</v>
      </c>
    </row>
    <row r="3" spans="1:99">
      <c r="A3" t="e">
        <f>IF(#REF!=0,"",#REF!)</f>
        <v>#REF!</v>
      </c>
      <c r="B3" t="s">
        <v>258</v>
      </c>
      <c r="C3" s="177">
        <v>41044</v>
      </c>
      <c r="D3" t="e">
        <f>IF(#REF!=0,"",#REF!)</f>
        <v>#REF!</v>
      </c>
      <c r="E3" t="e">
        <f>IF(#REF!=0,"",#REF!)</f>
        <v>#REF!</v>
      </c>
      <c r="F3">
        <v>51230</v>
      </c>
      <c r="G3">
        <v>12001500</v>
      </c>
      <c r="I3" t="e">
        <f>IF(#REF!=0,"",#REF!)</f>
        <v>#REF!</v>
      </c>
      <c r="J3" t="e">
        <f>IF(#REF!=0,"",#REF!)</f>
        <v>#REF!</v>
      </c>
      <c r="K3" t="e">
        <f>IF(#REF!=0,"",#REF!)</f>
        <v>#REF!</v>
      </c>
      <c r="L3" t="e">
        <f>IF(#REF!=0,"",#REF!)</f>
        <v>#REF!</v>
      </c>
      <c r="M3" t="e">
        <f>IF(#REF!=0,"",#REF!)</f>
        <v>#REF!</v>
      </c>
      <c r="N3" t="e">
        <f>IF(#REF!=0,"",#REF!)</f>
        <v>#REF!</v>
      </c>
      <c r="O3" t="e">
        <f>IF(#REF!=0,"",#REF!)</f>
        <v>#REF!</v>
      </c>
      <c r="P3" t="e">
        <f>IF(#REF!=0,"",#REF!)</f>
        <v>#REF!</v>
      </c>
      <c r="Q3" t="e">
        <f>IF(#REF!=0,"",#REF!)</f>
        <v>#REF!</v>
      </c>
      <c r="R3" t="e">
        <f>IF(#REF!=0,"",#REF!)</f>
        <v>#REF!</v>
      </c>
      <c r="S3" t="e">
        <f>IF(#REF!=0,"",#REF!)</f>
        <v>#REF!</v>
      </c>
      <c r="T3" t="e">
        <f>IF(#REF!=0,"",#REF!)</f>
        <v>#REF!</v>
      </c>
      <c r="U3" t="e">
        <f>IF(#REF!=0,"",#REF!)</f>
        <v>#REF!</v>
      </c>
      <c r="V3" t="e">
        <f>IF(#REF!=0,"",#REF!)</f>
        <v>#REF!</v>
      </c>
      <c r="W3" t="e">
        <f>IF(#REF!=0,"",#REF!)</f>
        <v>#REF!</v>
      </c>
      <c r="X3" t="e">
        <f>IF(#REF!=0,"",#REF!)</f>
        <v>#REF!</v>
      </c>
      <c r="Y3" t="e">
        <f>IF(#REF!=0,"",#REF!)</f>
        <v>#REF!</v>
      </c>
      <c r="Z3" t="e">
        <f>IF(#REF!=0,"",#REF!)</f>
        <v>#REF!</v>
      </c>
      <c r="AA3" t="e">
        <f>IF(#REF!=0,"",#REF!)</f>
        <v>#REF!</v>
      </c>
      <c r="AB3" t="e">
        <f>IF(#REF!=0,"",#REF!)</f>
        <v>#REF!</v>
      </c>
      <c r="AC3" t="e">
        <f>IF(#REF!=0,"",#REF!)</f>
        <v>#REF!</v>
      </c>
      <c r="AD3" t="e">
        <f>IF(#REF!=0,"",#REF!)</f>
        <v>#REF!</v>
      </c>
      <c r="AE3" t="e">
        <f>IF(#REF!=0,"",#REF!)</f>
        <v>#REF!</v>
      </c>
      <c r="AF3" t="e">
        <f>IF(#REF!=0,"",#REF!)</f>
        <v>#REF!</v>
      </c>
      <c r="AG3" t="e">
        <f>IF(#REF!=0,"",#REF!)</f>
        <v>#REF!</v>
      </c>
      <c r="AH3" t="e">
        <f>IF(#REF!=0,"",#REF!)</f>
        <v>#REF!</v>
      </c>
      <c r="AI3" t="e">
        <f>IF(#REF!=0,"",#REF!)</f>
        <v>#REF!</v>
      </c>
      <c r="AJ3" t="e">
        <f>IF(#REF!=0,"",#REF!)</f>
        <v>#REF!</v>
      </c>
      <c r="AK3" t="e">
        <f>IF(#REF!=0,"",#REF!)</f>
        <v>#REF!</v>
      </c>
      <c r="AL3" t="e">
        <f>IF(#REF!=0,"",#REF!)</f>
        <v>#REF!</v>
      </c>
      <c r="AM3" t="e">
        <f>IF(#REF!=0,"",#REF!)</f>
        <v>#REF!</v>
      </c>
      <c r="AN3" t="e">
        <f>IF(#REF!=0,"",#REF!)</f>
        <v>#REF!</v>
      </c>
      <c r="AO3" t="e">
        <f>IF(#REF!=0,"",#REF!)</f>
        <v>#REF!</v>
      </c>
      <c r="AP3" t="e">
        <f>IF(#REF!=0,"",#REF!)</f>
        <v>#REF!</v>
      </c>
      <c r="AQ3" t="e">
        <f>IF(#REF!=0,"",#REF!)</f>
        <v>#REF!</v>
      </c>
      <c r="AR3" t="e">
        <f>IF(#REF!=0,"",#REF!)</f>
        <v>#REF!</v>
      </c>
      <c r="AS3" t="e">
        <f>IF(#REF!=0,"",#REF!)</f>
        <v>#REF!</v>
      </c>
      <c r="AT3" t="e">
        <f>IF(#REF!=0,"",#REF!)</f>
        <v>#REF!</v>
      </c>
      <c r="AU3" t="e">
        <f>IF(#REF!=0,"",#REF!)</f>
        <v>#REF!</v>
      </c>
      <c r="AV3" t="e">
        <f>IF(#REF!=0,"",#REF!)</f>
        <v>#REF!</v>
      </c>
      <c r="AW3" t="e">
        <f>IF(#REF!=0,"",#REF!)</f>
        <v>#REF!</v>
      </c>
      <c r="AX3" t="e">
        <f>IF(#REF!=0,"",#REF!)</f>
        <v>#REF!</v>
      </c>
      <c r="AY3" t="e">
        <f>IF(#REF!=0,"",#REF!)</f>
        <v>#REF!</v>
      </c>
      <c r="AZ3" t="e">
        <f>IF(#REF!=0,"",#REF!)</f>
        <v>#REF!</v>
      </c>
      <c r="BA3" t="e">
        <f>IF(#REF!=0,"",#REF!)</f>
        <v>#REF!</v>
      </c>
      <c r="BB3" t="e">
        <f>IF(#REF!=0,"",#REF!)</f>
        <v>#REF!</v>
      </c>
      <c r="BC3" t="e">
        <f>IF(#REF!=0,"",#REF!)</f>
        <v>#REF!</v>
      </c>
      <c r="BD3" t="e">
        <f>IF(#REF!=0,"",#REF!)</f>
        <v>#REF!</v>
      </c>
      <c r="BE3" t="e">
        <f>IF(#REF!=0,"",#REF!)</f>
        <v>#REF!</v>
      </c>
      <c r="BF3" t="e">
        <f>IF(#REF!=0,"",#REF!)</f>
        <v>#REF!</v>
      </c>
      <c r="BG3" t="e">
        <f>IF(#REF!=0,"",#REF!)</f>
        <v>#REF!</v>
      </c>
      <c r="BH3" t="e">
        <f>IF(#REF!=0,"",#REF!)</f>
        <v>#REF!</v>
      </c>
      <c r="BI3" t="e">
        <f>IF(#REF!=0,"",#REF!)</f>
        <v>#REF!</v>
      </c>
      <c r="BJ3" t="e">
        <f>IF(#REF!=0,"",#REF!)</f>
        <v>#REF!</v>
      </c>
      <c r="BK3" t="e">
        <f>IF(#REF!=0,"",#REF!)</f>
        <v>#REF!</v>
      </c>
      <c r="BL3" t="e">
        <f>IF(#REF!=0,"",#REF!)</f>
        <v>#REF!</v>
      </c>
      <c r="BM3" t="e">
        <f>IF(#REF!=0,"",#REF!)</f>
        <v>#REF!</v>
      </c>
      <c r="BN3" t="e">
        <f>IF(#REF!=0,"",#REF!)</f>
        <v>#REF!</v>
      </c>
      <c r="BO3" t="e">
        <f>IF(#REF!=0,"",#REF!)</f>
        <v>#REF!</v>
      </c>
      <c r="BP3" t="e">
        <f>IF(#REF!=0,"",#REF!)</f>
        <v>#REF!</v>
      </c>
      <c r="BQ3" t="e">
        <f>IF(#REF!=0,"",#REF!)</f>
        <v>#REF!</v>
      </c>
      <c r="BR3" t="e">
        <f>IF(#REF!=0,"",#REF!)</f>
        <v>#REF!</v>
      </c>
      <c r="BS3" t="e">
        <f>IF(#REF!=0,"",#REF!)</f>
        <v>#REF!</v>
      </c>
      <c r="BT3" t="e">
        <f>IF(#REF!=0,"",#REF!)</f>
        <v>#REF!</v>
      </c>
      <c r="BU3" t="e">
        <f>IF(#REF!=0,"",#REF!)</f>
        <v>#REF!</v>
      </c>
      <c r="BV3" t="e">
        <f>IF(#REF!=0,"",#REF!)</f>
        <v>#REF!</v>
      </c>
      <c r="BW3" t="e">
        <f>IF(#REF!=0,"",#REF!)</f>
        <v>#REF!</v>
      </c>
      <c r="BX3" t="e">
        <f>IF(#REF!=0,"",#REF!)</f>
        <v>#REF!</v>
      </c>
      <c r="BY3" t="e">
        <f>IF(#REF!=0,"",#REF!)</f>
        <v>#REF!</v>
      </c>
      <c r="BZ3" t="e">
        <f>IF(#REF!=0,"",#REF!)</f>
        <v>#REF!</v>
      </c>
      <c r="CA3" t="e">
        <f>IF(#REF!=0,"",#REF!)</f>
        <v>#REF!</v>
      </c>
      <c r="CB3" t="e">
        <f>IF(#REF!=0,"",#REF!)</f>
        <v>#REF!</v>
      </c>
      <c r="CC3" t="e">
        <f>IF(#REF!=0,"",#REF!)</f>
        <v>#REF!</v>
      </c>
      <c r="CD3" t="e">
        <f>IF(#REF!=0,"",#REF!)</f>
        <v>#REF!</v>
      </c>
      <c r="CE3" t="e">
        <f>IF(#REF!=0,"",#REF!)</f>
        <v>#REF!</v>
      </c>
      <c r="CF3" t="e">
        <f>IF(#REF!=0,"",#REF!)</f>
        <v>#REF!</v>
      </c>
      <c r="CG3" t="e">
        <f>IF(#REF!=0,"",#REF!)</f>
        <v>#REF!</v>
      </c>
      <c r="CH3" t="e">
        <f>IF(#REF!=0,"",#REF!)</f>
        <v>#REF!</v>
      </c>
      <c r="CI3" t="e">
        <f>IF(#REF!=0,"",#REF!)</f>
        <v>#REF!</v>
      </c>
      <c r="CJ3" t="e">
        <f>IF(#REF!=0,"",#REF!)</f>
        <v>#REF!</v>
      </c>
      <c r="CK3" t="e">
        <f>IF(#REF!=0,"",#REF!)</f>
        <v>#REF!</v>
      </c>
      <c r="CL3" t="e">
        <f>IF(#REF!=0,"",#REF!)</f>
        <v>#REF!</v>
      </c>
      <c r="CM3" t="e">
        <f>IF(#REF!=0,"",#REF!)</f>
        <v>#REF!</v>
      </c>
      <c r="CN3" t="e">
        <f>IF(#REF!=0,"",#REF!)</f>
        <v>#REF!</v>
      </c>
      <c r="CO3" s="188">
        <v>4</v>
      </c>
      <c r="CP3" t="s">
        <v>439</v>
      </c>
      <c r="CQ3">
        <v>3</v>
      </c>
      <c r="CR3" t="s">
        <v>438</v>
      </c>
      <c r="CS3">
        <f>IF((+CQ3+CO3)=0,"",CO3+CQ3)</f>
        <v>7</v>
      </c>
      <c r="CT3">
        <f>IF(CO3=0,"",ROUND(+CS3/65*25,2))</f>
        <v>2.69</v>
      </c>
    </row>
    <row r="4" spans="1:99">
      <c r="A4" t="e">
        <f>IF(#REF!=0,"",#REF!)</f>
        <v>#REF!</v>
      </c>
      <c r="B4" s="176" t="s">
        <v>247</v>
      </c>
      <c r="C4" s="177">
        <v>41044</v>
      </c>
      <c r="D4" t="e">
        <f>IF(#REF!=0,"",#REF!)</f>
        <v>#REF!</v>
      </c>
      <c r="E4" t="e">
        <f>IF(#REF!=0,"",#REF!)</f>
        <v>#REF!</v>
      </c>
      <c r="F4">
        <v>51230</v>
      </c>
      <c r="G4">
        <v>12001500</v>
      </c>
      <c r="I4" t="e">
        <f>IF(#REF!=0,"",#REF!)</f>
        <v>#REF!</v>
      </c>
      <c r="J4" t="e">
        <f>IF(#REF!=0,"",#REF!)</f>
        <v>#REF!</v>
      </c>
      <c r="K4" t="e">
        <f>IF(#REF!=0,"",#REF!)</f>
        <v>#REF!</v>
      </c>
      <c r="L4" t="e">
        <f>IF(#REF!=0,"",#REF!)</f>
        <v>#REF!</v>
      </c>
      <c r="M4" t="e">
        <f>IF(#REF!=0,"",#REF!)</f>
        <v>#REF!</v>
      </c>
      <c r="N4" t="e">
        <f>IF(#REF!=0,"",#REF!)</f>
        <v>#REF!</v>
      </c>
      <c r="O4" t="e">
        <f>IF(#REF!=0,"",#REF!)</f>
        <v>#REF!</v>
      </c>
      <c r="P4" t="e">
        <f>IF(#REF!=0,"",#REF!)</f>
        <v>#REF!</v>
      </c>
      <c r="Q4" t="e">
        <f>IF(#REF!=0,"",#REF!)</f>
        <v>#REF!</v>
      </c>
      <c r="R4" t="e">
        <f>IF(#REF!=0,"",#REF!)</f>
        <v>#REF!</v>
      </c>
      <c r="S4" t="e">
        <f>IF(#REF!=0,"",#REF!)</f>
        <v>#REF!</v>
      </c>
      <c r="T4" t="e">
        <f>IF(#REF!=0,"",#REF!)</f>
        <v>#REF!</v>
      </c>
      <c r="U4" t="e">
        <f>IF(#REF!=0,"",#REF!)</f>
        <v>#REF!</v>
      </c>
      <c r="V4" t="e">
        <f>IF(#REF!=0,"",#REF!)</f>
        <v>#REF!</v>
      </c>
      <c r="W4" t="e">
        <f>IF(#REF!=0,"",#REF!)</f>
        <v>#REF!</v>
      </c>
      <c r="X4" t="e">
        <f>IF(#REF!=0,"",#REF!)</f>
        <v>#REF!</v>
      </c>
      <c r="Y4" t="e">
        <f>IF(#REF!=0,"",#REF!)</f>
        <v>#REF!</v>
      </c>
      <c r="Z4" t="e">
        <f>IF(#REF!=0,"",#REF!)</f>
        <v>#REF!</v>
      </c>
      <c r="AA4" t="e">
        <f>IF(#REF!=0,"",#REF!)</f>
        <v>#REF!</v>
      </c>
      <c r="AB4" t="e">
        <f>IF(#REF!=0,"",#REF!)</f>
        <v>#REF!</v>
      </c>
      <c r="AC4" t="e">
        <f>IF(#REF!=0,"",#REF!)</f>
        <v>#REF!</v>
      </c>
      <c r="AD4" t="e">
        <f>IF(#REF!=0,"",#REF!)</f>
        <v>#REF!</v>
      </c>
      <c r="AE4" t="e">
        <f>IF(#REF!=0,"",#REF!)</f>
        <v>#REF!</v>
      </c>
      <c r="AF4" t="e">
        <f>IF(#REF!=0,"",#REF!)</f>
        <v>#REF!</v>
      </c>
      <c r="AG4" t="e">
        <f>IF(#REF!=0,"",#REF!)</f>
        <v>#REF!</v>
      </c>
      <c r="AH4" t="e">
        <f>IF(#REF!=0,"",#REF!)</f>
        <v>#REF!</v>
      </c>
      <c r="AI4" t="e">
        <f>IF(#REF!=0,"",#REF!)</f>
        <v>#REF!</v>
      </c>
      <c r="AJ4" t="e">
        <f>IF(#REF!=0,"",#REF!)</f>
        <v>#REF!</v>
      </c>
      <c r="AK4" t="e">
        <f>IF(#REF!=0,"",#REF!)</f>
        <v>#REF!</v>
      </c>
      <c r="AL4" t="e">
        <f>IF(#REF!=0,"",#REF!)</f>
        <v>#REF!</v>
      </c>
      <c r="AM4" t="e">
        <f>IF(#REF!=0,"",#REF!)</f>
        <v>#REF!</v>
      </c>
      <c r="AN4" t="e">
        <f>IF(#REF!=0,"",#REF!)</f>
        <v>#REF!</v>
      </c>
      <c r="AO4" t="e">
        <f>IF(#REF!=0,"",#REF!)</f>
        <v>#REF!</v>
      </c>
      <c r="AP4" t="e">
        <f>IF(#REF!=0,"",#REF!)</f>
        <v>#REF!</v>
      </c>
      <c r="AQ4" t="e">
        <f>IF(#REF!=0,"",#REF!)</f>
        <v>#REF!</v>
      </c>
      <c r="AR4" t="e">
        <f>IF(#REF!=0,"",#REF!)</f>
        <v>#REF!</v>
      </c>
      <c r="AS4" t="e">
        <f>IF(#REF!=0,"",#REF!)</f>
        <v>#REF!</v>
      </c>
      <c r="AT4" t="e">
        <f>IF(#REF!=0,"",#REF!)</f>
        <v>#REF!</v>
      </c>
      <c r="AU4" t="e">
        <f>IF(#REF!=0,"",#REF!)</f>
        <v>#REF!</v>
      </c>
      <c r="AV4" t="e">
        <f>IF(#REF!=0,"",#REF!)</f>
        <v>#REF!</v>
      </c>
      <c r="AW4" t="e">
        <f>IF(#REF!=0,"",#REF!)</f>
        <v>#REF!</v>
      </c>
      <c r="AX4" t="e">
        <f>IF(#REF!=0,"",#REF!)</f>
        <v>#REF!</v>
      </c>
      <c r="AY4" t="e">
        <f>IF(#REF!=0,"",#REF!)</f>
        <v>#REF!</v>
      </c>
      <c r="AZ4" t="e">
        <f>IF(#REF!=0,"",#REF!)</f>
        <v>#REF!</v>
      </c>
      <c r="BA4" t="e">
        <f>IF(#REF!=0,"",#REF!)</f>
        <v>#REF!</v>
      </c>
      <c r="BB4" t="e">
        <f>IF(#REF!=0,"",#REF!)</f>
        <v>#REF!</v>
      </c>
      <c r="BC4" t="e">
        <f>IF(#REF!=0,"",#REF!)</f>
        <v>#REF!</v>
      </c>
      <c r="BD4" t="e">
        <f>IF(#REF!=0,"",#REF!)</f>
        <v>#REF!</v>
      </c>
      <c r="BE4" t="e">
        <f>IF(#REF!=0,"",#REF!)</f>
        <v>#REF!</v>
      </c>
      <c r="BF4" t="e">
        <f>IF(#REF!=0,"",#REF!)</f>
        <v>#REF!</v>
      </c>
      <c r="BG4" t="e">
        <f>IF(#REF!=0,"",#REF!)</f>
        <v>#REF!</v>
      </c>
      <c r="BH4" t="e">
        <f>IF(#REF!=0,"",#REF!)</f>
        <v>#REF!</v>
      </c>
      <c r="BI4" t="e">
        <f>IF(#REF!=0,"",#REF!)</f>
        <v>#REF!</v>
      </c>
      <c r="BJ4" t="e">
        <f>IF(#REF!=0,"",#REF!)</f>
        <v>#REF!</v>
      </c>
      <c r="BK4" t="e">
        <f>IF(#REF!=0,"",#REF!)</f>
        <v>#REF!</v>
      </c>
      <c r="BL4" t="e">
        <f>IF(#REF!=0,"",#REF!)</f>
        <v>#REF!</v>
      </c>
      <c r="BM4" t="e">
        <f>IF(#REF!=0,"",#REF!)</f>
        <v>#REF!</v>
      </c>
      <c r="BN4" t="e">
        <f>IF(#REF!=0,"",#REF!)</f>
        <v>#REF!</v>
      </c>
      <c r="BO4" t="e">
        <f>IF(#REF!=0,"",#REF!)</f>
        <v>#REF!</v>
      </c>
      <c r="BP4" t="e">
        <f>IF(#REF!=0,"",#REF!)</f>
        <v>#REF!</v>
      </c>
      <c r="BQ4" t="e">
        <f>IF(#REF!=0,"",#REF!)</f>
        <v>#REF!</v>
      </c>
      <c r="BR4" t="e">
        <f>IF(#REF!=0,"",#REF!)</f>
        <v>#REF!</v>
      </c>
      <c r="BS4" t="e">
        <f>IF(#REF!=0,"",#REF!)</f>
        <v>#REF!</v>
      </c>
      <c r="BT4" t="e">
        <f>IF(#REF!=0,"",#REF!)</f>
        <v>#REF!</v>
      </c>
      <c r="BU4" t="e">
        <f>IF(#REF!=0,"",#REF!)</f>
        <v>#REF!</v>
      </c>
      <c r="BV4" t="e">
        <f>IF(#REF!=0,"",#REF!)</f>
        <v>#REF!</v>
      </c>
      <c r="BW4" t="e">
        <f>IF(#REF!=0,"",#REF!)</f>
        <v>#REF!</v>
      </c>
      <c r="BX4" t="e">
        <f>IF(#REF!=0,"",#REF!)</f>
        <v>#REF!</v>
      </c>
      <c r="BY4" t="e">
        <f>IF(#REF!=0,"",#REF!)</f>
        <v>#REF!</v>
      </c>
      <c r="BZ4" t="e">
        <f>IF(#REF!=0,"",#REF!)</f>
        <v>#REF!</v>
      </c>
      <c r="CA4" t="e">
        <f>IF(#REF!=0,"",#REF!)</f>
        <v>#REF!</v>
      </c>
      <c r="CB4" t="e">
        <f>IF(#REF!=0,"",#REF!)</f>
        <v>#REF!</v>
      </c>
      <c r="CC4" t="e">
        <f>IF(#REF!=0,"",#REF!)</f>
        <v>#REF!</v>
      </c>
      <c r="CD4" t="e">
        <f>IF(#REF!=0,"",#REF!)</f>
        <v>#REF!</v>
      </c>
      <c r="CE4" t="e">
        <f>IF(#REF!=0,"",#REF!)</f>
        <v>#REF!</v>
      </c>
      <c r="CF4" t="e">
        <f>IF(#REF!=0,"",#REF!)</f>
        <v>#REF!</v>
      </c>
      <c r="CG4" t="e">
        <f>IF(#REF!=0,"",#REF!)</f>
        <v>#REF!</v>
      </c>
      <c r="CH4" t="e">
        <f>IF(#REF!=0,"",#REF!)</f>
        <v>#REF!</v>
      </c>
      <c r="CI4" t="e">
        <f>IF(#REF!=0,"",#REF!)</f>
        <v>#REF!</v>
      </c>
      <c r="CJ4" t="e">
        <f>IF(#REF!=0,"",#REF!)</f>
        <v>#REF!</v>
      </c>
      <c r="CK4" t="e">
        <f>IF(#REF!=0,"",#REF!)</f>
        <v>#REF!</v>
      </c>
      <c r="CL4" t="e">
        <f>IF(#REF!=0,"",#REF!)</f>
        <v>#REF!</v>
      </c>
      <c r="CM4" t="e">
        <f>IF(#REF!=0,"",#REF!)</f>
        <v>#REF!</v>
      </c>
      <c r="CN4" t="e">
        <f>IF(#REF!=0,"",#REF!)</f>
        <v>#REF!</v>
      </c>
      <c r="CO4" s="188">
        <v>4</v>
      </c>
      <c r="CP4" t="s">
        <v>440</v>
      </c>
      <c r="CQ4">
        <v>3</v>
      </c>
      <c r="CR4" t="s">
        <v>441</v>
      </c>
      <c r="CS4">
        <f>IF((+CQ4+CO4)=0,"",CO4+CQ4)</f>
        <v>7</v>
      </c>
      <c r="CT4">
        <f>IF(CO4=0,"",ROUND(+CS4/65*25,2))</f>
        <v>2.69</v>
      </c>
    </row>
    <row r="5" spans="1:99">
      <c r="A5" t="e">
        <f>IF(#REF!=0,"",#REF!)</f>
        <v>#REF!</v>
      </c>
      <c r="B5" t="s">
        <v>258</v>
      </c>
      <c r="C5" s="177">
        <v>41044</v>
      </c>
      <c r="D5" t="e">
        <f>IF(#REF!=0,"",#REF!)</f>
        <v>#REF!</v>
      </c>
      <c r="E5" t="e">
        <f>IF(#REF!=0,"",#REF!)</f>
        <v>#REF!</v>
      </c>
      <c r="I5" t="e">
        <f>IF(#REF!=0,"",#REF!)</f>
        <v>#REF!</v>
      </c>
      <c r="J5" t="e">
        <f>IF(#REF!=0,"",#REF!)</f>
        <v>#REF!</v>
      </c>
      <c r="K5" t="e">
        <f>IF(#REF!=0,"",#REF!)</f>
        <v>#REF!</v>
      </c>
      <c r="L5" t="e">
        <f>IF(#REF!=0,"",#REF!)</f>
        <v>#REF!</v>
      </c>
      <c r="M5" t="e">
        <f>IF(#REF!=0,"",#REF!)</f>
        <v>#REF!</v>
      </c>
      <c r="N5" t="e">
        <f>IF(#REF!=0,"",#REF!)</f>
        <v>#REF!</v>
      </c>
      <c r="O5" t="e">
        <f>IF(#REF!=0,"",#REF!)</f>
        <v>#REF!</v>
      </c>
      <c r="P5" t="e">
        <f>IF(#REF!=0,"",#REF!)</f>
        <v>#REF!</v>
      </c>
      <c r="Q5" t="e">
        <f>IF(#REF!=0,"",#REF!)</f>
        <v>#REF!</v>
      </c>
      <c r="R5" t="e">
        <f>IF(#REF!=0,"",#REF!)</f>
        <v>#REF!</v>
      </c>
      <c r="S5" t="e">
        <f>IF(#REF!=0,"",#REF!)</f>
        <v>#REF!</v>
      </c>
      <c r="T5" t="e">
        <f>IF(#REF!=0,"",#REF!)</f>
        <v>#REF!</v>
      </c>
      <c r="U5" t="e">
        <f>IF(#REF!=0,"",#REF!)</f>
        <v>#REF!</v>
      </c>
      <c r="V5" t="e">
        <f>IF(#REF!=0,"",#REF!)</f>
        <v>#REF!</v>
      </c>
      <c r="W5" t="e">
        <f>IF(#REF!=0,"",#REF!)</f>
        <v>#REF!</v>
      </c>
      <c r="X5" t="e">
        <f>IF(#REF!=0,"",#REF!)</f>
        <v>#REF!</v>
      </c>
      <c r="Y5" t="e">
        <f>IF(#REF!=0,"",#REF!)</f>
        <v>#REF!</v>
      </c>
      <c r="Z5" t="e">
        <f>IF(#REF!=0,"",#REF!)</f>
        <v>#REF!</v>
      </c>
      <c r="AA5" t="e">
        <f>IF(#REF!=0,"",#REF!)</f>
        <v>#REF!</v>
      </c>
      <c r="AB5" t="e">
        <f>IF(#REF!=0,"",#REF!)</f>
        <v>#REF!</v>
      </c>
      <c r="AC5" t="e">
        <f>IF(#REF!=0,"",#REF!)</f>
        <v>#REF!</v>
      </c>
      <c r="AD5" t="e">
        <f>IF(#REF!=0,"",#REF!)</f>
        <v>#REF!</v>
      </c>
      <c r="AE5" t="e">
        <f>IF(#REF!=0,"",#REF!)</f>
        <v>#REF!</v>
      </c>
      <c r="AF5" t="e">
        <f>IF(#REF!=0,"",#REF!)</f>
        <v>#REF!</v>
      </c>
      <c r="AG5" t="e">
        <f>IF(#REF!=0,"",#REF!)</f>
        <v>#REF!</v>
      </c>
      <c r="AH5" t="e">
        <f>IF(#REF!=0,"",#REF!)</f>
        <v>#REF!</v>
      </c>
      <c r="AI5" t="e">
        <f>IF(#REF!=0,"",#REF!)</f>
        <v>#REF!</v>
      </c>
      <c r="AJ5" t="e">
        <f>IF(#REF!=0,"",#REF!)</f>
        <v>#REF!</v>
      </c>
      <c r="AK5" t="e">
        <f>IF(#REF!=0,"",#REF!)</f>
        <v>#REF!</v>
      </c>
      <c r="AL5" t="e">
        <f>IF(#REF!=0,"",#REF!)</f>
        <v>#REF!</v>
      </c>
      <c r="AM5" t="e">
        <f>IF(#REF!=0,"",#REF!)</f>
        <v>#REF!</v>
      </c>
      <c r="AN5" t="e">
        <f>IF(#REF!=0,"",#REF!)</f>
        <v>#REF!</v>
      </c>
      <c r="AO5" t="e">
        <f>IF(#REF!=0,"",#REF!)</f>
        <v>#REF!</v>
      </c>
      <c r="AP5" t="e">
        <f>IF(#REF!=0,"",#REF!)</f>
        <v>#REF!</v>
      </c>
      <c r="AQ5" t="e">
        <f>IF(#REF!=0,"",#REF!)</f>
        <v>#REF!</v>
      </c>
      <c r="AR5" t="e">
        <f>IF(#REF!=0,"",#REF!)</f>
        <v>#REF!</v>
      </c>
      <c r="AS5" t="e">
        <f>IF(#REF!=0,"",#REF!)</f>
        <v>#REF!</v>
      </c>
      <c r="AT5" t="e">
        <f>IF(#REF!=0,"",#REF!)</f>
        <v>#REF!</v>
      </c>
      <c r="AU5" t="e">
        <f>IF(#REF!=0,"",#REF!)</f>
        <v>#REF!</v>
      </c>
      <c r="AV5" t="e">
        <f>IF(#REF!=0,"",#REF!)</f>
        <v>#REF!</v>
      </c>
      <c r="AW5" t="e">
        <f>IF(#REF!=0,"",#REF!)</f>
        <v>#REF!</v>
      </c>
      <c r="AX5" t="e">
        <f>IF(#REF!=0,"",#REF!)</f>
        <v>#REF!</v>
      </c>
      <c r="AY5" t="e">
        <f>IF(#REF!=0,"",#REF!)</f>
        <v>#REF!</v>
      </c>
      <c r="AZ5" t="e">
        <f>IF(#REF!=0,"",#REF!)</f>
        <v>#REF!</v>
      </c>
      <c r="BA5" t="e">
        <f>IF(#REF!=0,"",#REF!)</f>
        <v>#REF!</v>
      </c>
      <c r="BB5" t="e">
        <f>IF(#REF!=0,"",#REF!)</f>
        <v>#REF!</v>
      </c>
      <c r="BC5" t="e">
        <f>IF(#REF!=0,"",#REF!)</f>
        <v>#REF!</v>
      </c>
      <c r="BD5" t="e">
        <f>IF(#REF!=0,"",#REF!)</f>
        <v>#REF!</v>
      </c>
      <c r="BE5" t="e">
        <f>IF(#REF!=0,"",#REF!)</f>
        <v>#REF!</v>
      </c>
      <c r="BF5" t="e">
        <f>IF(#REF!=0,"",#REF!)</f>
        <v>#REF!</v>
      </c>
      <c r="BG5" t="e">
        <f>IF(#REF!=0,"",#REF!)</f>
        <v>#REF!</v>
      </c>
      <c r="BH5" t="e">
        <f>IF(#REF!=0,"",#REF!)</f>
        <v>#REF!</v>
      </c>
      <c r="BI5" t="e">
        <f>IF(#REF!=0,"",#REF!)</f>
        <v>#REF!</v>
      </c>
      <c r="BJ5" t="e">
        <f>IF(#REF!=0,"",#REF!)</f>
        <v>#REF!</v>
      </c>
      <c r="BK5" t="e">
        <f>IF(#REF!=0,"",#REF!)</f>
        <v>#REF!</v>
      </c>
      <c r="BL5" t="e">
        <f>IF(#REF!=0,"",#REF!)</f>
        <v>#REF!</v>
      </c>
      <c r="BM5" t="e">
        <f>IF(#REF!=0,"",#REF!)</f>
        <v>#REF!</v>
      </c>
      <c r="BN5" t="e">
        <f>IF(#REF!=0,"",#REF!)</f>
        <v>#REF!</v>
      </c>
      <c r="BO5" t="e">
        <f>IF(#REF!=0,"",#REF!)</f>
        <v>#REF!</v>
      </c>
      <c r="BP5" t="e">
        <f>IF(#REF!=0,"",#REF!)</f>
        <v>#REF!</v>
      </c>
      <c r="BQ5" t="e">
        <f>IF(#REF!=0,"",#REF!)</f>
        <v>#REF!</v>
      </c>
      <c r="BR5" t="e">
        <f>IF(#REF!=0,"",#REF!)</f>
        <v>#REF!</v>
      </c>
      <c r="BS5" t="e">
        <f>IF(#REF!=0,"",#REF!)</f>
        <v>#REF!</v>
      </c>
      <c r="BT5" t="e">
        <f>IF(#REF!=0,"",#REF!)</f>
        <v>#REF!</v>
      </c>
      <c r="BU5" t="e">
        <f>IF(#REF!=0,"",#REF!)</f>
        <v>#REF!</v>
      </c>
      <c r="BV5" t="e">
        <f>IF(#REF!=0,"",#REF!)</f>
        <v>#REF!</v>
      </c>
      <c r="BW5" t="e">
        <f>IF(#REF!=0,"",#REF!)</f>
        <v>#REF!</v>
      </c>
      <c r="BX5" t="e">
        <f>IF(#REF!=0,"",#REF!)</f>
        <v>#REF!</v>
      </c>
      <c r="BY5" t="e">
        <f>IF(#REF!=0,"",#REF!)</f>
        <v>#REF!</v>
      </c>
      <c r="BZ5" t="e">
        <f>IF(#REF!=0,"",#REF!)</f>
        <v>#REF!</v>
      </c>
      <c r="CA5" t="e">
        <f>IF(#REF!=0,"",#REF!)</f>
        <v>#REF!</v>
      </c>
      <c r="CB5" t="e">
        <f>IF(#REF!=0,"",#REF!)</f>
        <v>#REF!</v>
      </c>
      <c r="CC5" t="e">
        <f>IF(#REF!=0,"",#REF!)</f>
        <v>#REF!</v>
      </c>
      <c r="CD5" t="e">
        <f>IF(#REF!=0,"",#REF!)</f>
        <v>#REF!</v>
      </c>
      <c r="CE5" t="e">
        <f>IF(#REF!=0,"",#REF!)</f>
        <v>#REF!</v>
      </c>
      <c r="CF5" t="e">
        <f>IF(#REF!=0,"",#REF!)</f>
        <v>#REF!</v>
      </c>
      <c r="CG5" t="e">
        <f>IF(#REF!=0,"",#REF!)</f>
        <v>#REF!</v>
      </c>
      <c r="CH5" t="e">
        <f>IF(#REF!=0,"",#REF!)</f>
        <v>#REF!</v>
      </c>
      <c r="CI5" t="e">
        <f>IF(#REF!=0,"",#REF!)</f>
        <v>#REF!</v>
      </c>
      <c r="CJ5" t="e">
        <f>IF(#REF!=0,"",#REF!)</f>
        <v>#REF!</v>
      </c>
      <c r="CK5" t="e">
        <f>IF(#REF!=0,"",#REF!)</f>
        <v>#REF!</v>
      </c>
      <c r="CL5" t="e">
        <f>IF(#REF!=0,"",#REF!)</f>
        <v>#REF!</v>
      </c>
      <c r="CM5" t="e">
        <f>IF(#REF!=0,"",#REF!)</f>
        <v>#REF!</v>
      </c>
      <c r="CN5" t="e">
        <f>IF(#REF!=0,"",#REF!)</f>
        <v>#REF!</v>
      </c>
      <c r="CO5" s="188"/>
      <c r="CS5" t="str">
        <f t="shared" ref="CS5:CS22" si="0">IF((+CQ5+CO5)=0,"",CO5+CQ5)</f>
        <v/>
      </c>
      <c r="CT5" t="str">
        <f t="shared" ref="CT5:CT22" si="1">IF(CO5=0,"",ROUND(+CS5/65*25,2))</f>
        <v/>
      </c>
    </row>
    <row r="6" spans="1:99">
      <c r="A6" t="e">
        <f>IF(#REF!=0,"",#REF!)</f>
        <v>#REF!</v>
      </c>
      <c r="B6" s="176" t="s">
        <v>247</v>
      </c>
      <c r="C6" s="177">
        <v>41044</v>
      </c>
      <c r="D6" t="e">
        <f>IF(#REF!=0,"",#REF!)</f>
        <v>#REF!</v>
      </c>
      <c r="E6" t="e">
        <f>IF(#REF!=0,"",#REF!)</f>
        <v>#REF!</v>
      </c>
      <c r="I6" t="e">
        <f>IF(#REF!=0,"",#REF!)</f>
        <v>#REF!</v>
      </c>
      <c r="J6" t="e">
        <f>IF(#REF!=0,"",#REF!)</f>
        <v>#REF!</v>
      </c>
      <c r="K6" t="e">
        <f>IF(#REF!=0,"",#REF!)</f>
        <v>#REF!</v>
      </c>
      <c r="L6" t="e">
        <f>IF(#REF!=0,"",#REF!)</f>
        <v>#REF!</v>
      </c>
      <c r="M6" t="e">
        <f>IF(#REF!=0,"",#REF!)</f>
        <v>#REF!</v>
      </c>
      <c r="N6" t="e">
        <f>IF(#REF!=0,"",#REF!)</f>
        <v>#REF!</v>
      </c>
      <c r="O6" t="e">
        <f>IF(#REF!=0,"",#REF!)</f>
        <v>#REF!</v>
      </c>
      <c r="P6" t="e">
        <f>IF(#REF!=0,"",#REF!)</f>
        <v>#REF!</v>
      </c>
      <c r="Q6" t="e">
        <f>IF(#REF!=0,"",#REF!)</f>
        <v>#REF!</v>
      </c>
      <c r="R6" t="e">
        <f>IF(#REF!=0,"",#REF!)</f>
        <v>#REF!</v>
      </c>
      <c r="S6" t="e">
        <f>IF(#REF!=0,"",#REF!)</f>
        <v>#REF!</v>
      </c>
      <c r="T6" t="e">
        <f>IF(#REF!=0,"",#REF!)</f>
        <v>#REF!</v>
      </c>
      <c r="U6" t="e">
        <f>IF(#REF!=0,"",#REF!)</f>
        <v>#REF!</v>
      </c>
      <c r="V6" t="e">
        <f>IF(#REF!=0,"",#REF!)</f>
        <v>#REF!</v>
      </c>
      <c r="W6" t="e">
        <f>IF(#REF!=0,"",#REF!)</f>
        <v>#REF!</v>
      </c>
      <c r="X6" t="e">
        <f>IF(#REF!=0,"",#REF!)</f>
        <v>#REF!</v>
      </c>
      <c r="Y6" t="e">
        <f>IF(#REF!=0,"",#REF!)</f>
        <v>#REF!</v>
      </c>
      <c r="Z6" t="e">
        <f>IF(#REF!=0,"",#REF!)</f>
        <v>#REF!</v>
      </c>
      <c r="AA6" t="e">
        <f>IF(#REF!=0,"",#REF!)</f>
        <v>#REF!</v>
      </c>
      <c r="AB6" t="e">
        <f>IF(#REF!=0,"",#REF!)</f>
        <v>#REF!</v>
      </c>
      <c r="AC6" t="e">
        <f>IF(#REF!=0,"",#REF!)</f>
        <v>#REF!</v>
      </c>
      <c r="AD6" t="e">
        <f>IF(#REF!=0,"",#REF!)</f>
        <v>#REF!</v>
      </c>
      <c r="AE6" t="e">
        <f>IF(#REF!=0,"",#REF!)</f>
        <v>#REF!</v>
      </c>
      <c r="AF6" t="e">
        <f>IF(#REF!=0,"",#REF!)</f>
        <v>#REF!</v>
      </c>
      <c r="AG6" t="e">
        <f>IF(#REF!=0,"",#REF!)</f>
        <v>#REF!</v>
      </c>
      <c r="AH6" t="e">
        <f>IF(#REF!=0,"",#REF!)</f>
        <v>#REF!</v>
      </c>
      <c r="AI6" t="e">
        <f>IF(#REF!=0,"",#REF!)</f>
        <v>#REF!</v>
      </c>
      <c r="AJ6" t="e">
        <f>IF(#REF!=0,"",#REF!)</f>
        <v>#REF!</v>
      </c>
      <c r="AK6" t="e">
        <f>IF(#REF!=0,"",#REF!)</f>
        <v>#REF!</v>
      </c>
      <c r="AL6" t="e">
        <f>IF(#REF!=0,"",#REF!)</f>
        <v>#REF!</v>
      </c>
      <c r="AM6" t="e">
        <f>IF(#REF!=0,"",#REF!)</f>
        <v>#REF!</v>
      </c>
      <c r="AN6" t="e">
        <f>IF(#REF!=0,"",#REF!)</f>
        <v>#REF!</v>
      </c>
      <c r="AO6" t="e">
        <f>IF(#REF!=0,"",#REF!)</f>
        <v>#REF!</v>
      </c>
      <c r="AP6" t="e">
        <f>IF(#REF!=0,"",#REF!)</f>
        <v>#REF!</v>
      </c>
      <c r="AQ6" t="e">
        <f>IF(#REF!=0,"",#REF!)</f>
        <v>#REF!</v>
      </c>
      <c r="AR6" t="e">
        <f>IF(#REF!=0,"",#REF!)</f>
        <v>#REF!</v>
      </c>
      <c r="AS6" t="e">
        <f>IF(#REF!=0,"",#REF!)</f>
        <v>#REF!</v>
      </c>
      <c r="AT6" t="e">
        <f>IF(#REF!=0,"",#REF!)</f>
        <v>#REF!</v>
      </c>
      <c r="AU6" t="e">
        <f>IF(#REF!=0,"",#REF!)</f>
        <v>#REF!</v>
      </c>
      <c r="AV6" t="e">
        <f>IF(#REF!=0,"",#REF!)</f>
        <v>#REF!</v>
      </c>
      <c r="AW6" t="e">
        <f>IF(#REF!=0,"",#REF!)</f>
        <v>#REF!</v>
      </c>
      <c r="AX6" t="e">
        <f>IF(#REF!=0,"",#REF!)</f>
        <v>#REF!</v>
      </c>
      <c r="AY6" t="e">
        <f>IF(#REF!=0,"",#REF!)</f>
        <v>#REF!</v>
      </c>
      <c r="AZ6" t="e">
        <f>IF(#REF!=0,"",#REF!)</f>
        <v>#REF!</v>
      </c>
      <c r="BA6" t="e">
        <f>IF(#REF!=0,"",#REF!)</f>
        <v>#REF!</v>
      </c>
      <c r="BB6" t="e">
        <f>IF(#REF!=0,"",#REF!)</f>
        <v>#REF!</v>
      </c>
      <c r="BC6" t="e">
        <f>IF(#REF!=0,"",#REF!)</f>
        <v>#REF!</v>
      </c>
      <c r="BD6" t="e">
        <f>IF(#REF!=0,"",#REF!)</f>
        <v>#REF!</v>
      </c>
      <c r="BE6" t="e">
        <f>IF(#REF!=0,"",#REF!)</f>
        <v>#REF!</v>
      </c>
      <c r="BF6" t="e">
        <f>IF(#REF!=0,"",#REF!)</f>
        <v>#REF!</v>
      </c>
      <c r="BG6" t="e">
        <f>IF(#REF!=0,"",#REF!)</f>
        <v>#REF!</v>
      </c>
      <c r="BH6" t="e">
        <f>IF(#REF!=0,"",#REF!)</f>
        <v>#REF!</v>
      </c>
      <c r="BI6" t="e">
        <f>IF(#REF!=0,"",#REF!)</f>
        <v>#REF!</v>
      </c>
      <c r="BJ6" t="e">
        <f>IF(#REF!=0,"",#REF!)</f>
        <v>#REF!</v>
      </c>
      <c r="BK6" t="e">
        <f>IF(#REF!=0,"",#REF!)</f>
        <v>#REF!</v>
      </c>
      <c r="BL6" t="e">
        <f>IF(#REF!=0,"",#REF!)</f>
        <v>#REF!</v>
      </c>
      <c r="BM6" t="e">
        <f>IF(#REF!=0,"",#REF!)</f>
        <v>#REF!</v>
      </c>
      <c r="BN6" t="e">
        <f>IF(#REF!=0,"",#REF!)</f>
        <v>#REF!</v>
      </c>
      <c r="BO6" t="e">
        <f>IF(#REF!=0,"",#REF!)</f>
        <v>#REF!</v>
      </c>
      <c r="BP6" t="e">
        <f>IF(#REF!=0,"",#REF!)</f>
        <v>#REF!</v>
      </c>
      <c r="BQ6" t="e">
        <f>IF(#REF!=0,"",#REF!)</f>
        <v>#REF!</v>
      </c>
      <c r="BR6" t="e">
        <f>IF(#REF!=0,"",#REF!)</f>
        <v>#REF!</v>
      </c>
      <c r="BS6" t="e">
        <f>IF(#REF!=0,"",#REF!)</f>
        <v>#REF!</v>
      </c>
      <c r="BT6" t="e">
        <f>IF(#REF!=0,"",#REF!)</f>
        <v>#REF!</v>
      </c>
      <c r="BU6" t="e">
        <f>IF(#REF!=0,"",#REF!)</f>
        <v>#REF!</v>
      </c>
      <c r="BV6" t="e">
        <f>IF(#REF!=0,"",#REF!)</f>
        <v>#REF!</v>
      </c>
      <c r="BW6" t="e">
        <f>IF(#REF!=0,"",#REF!)</f>
        <v>#REF!</v>
      </c>
      <c r="BX6" t="e">
        <f>IF(#REF!=0,"",#REF!)</f>
        <v>#REF!</v>
      </c>
      <c r="BY6" t="e">
        <f>IF(#REF!=0,"",#REF!)</f>
        <v>#REF!</v>
      </c>
      <c r="BZ6" t="e">
        <f>IF(#REF!=0,"",#REF!)</f>
        <v>#REF!</v>
      </c>
      <c r="CA6" t="e">
        <f>IF(#REF!=0,"",#REF!)</f>
        <v>#REF!</v>
      </c>
      <c r="CB6" t="e">
        <f>IF(#REF!=0,"",#REF!)</f>
        <v>#REF!</v>
      </c>
      <c r="CC6" t="e">
        <f>IF(#REF!=0,"",#REF!)</f>
        <v>#REF!</v>
      </c>
      <c r="CD6" t="e">
        <f>IF(#REF!=0,"",#REF!)</f>
        <v>#REF!</v>
      </c>
      <c r="CE6" t="e">
        <f>IF(#REF!=0,"",#REF!)</f>
        <v>#REF!</v>
      </c>
      <c r="CF6" t="e">
        <f>IF(#REF!=0,"",#REF!)</f>
        <v>#REF!</v>
      </c>
      <c r="CG6" t="e">
        <f>IF(#REF!=0,"",#REF!)</f>
        <v>#REF!</v>
      </c>
      <c r="CH6" t="e">
        <f>IF(#REF!=0,"",#REF!)</f>
        <v>#REF!</v>
      </c>
      <c r="CI6" t="e">
        <f>IF(#REF!=0,"",#REF!)</f>
        <v>#REF!</v>
      </c>
      <c r="CJ6" t="e">
        <f>IF(#REF!=0,"",#REF!)</f>
        <v>#REF!</v>
      </c>
      <c r="CK6" t="e">
        <f>IF(#REF!=0,"",#REF!)</f>
        <v>#REF!</v>
      </c>
      <c r="CL6" t="e">
        <f>IF(#REF!=0,"",#REF!)</f>
        <v>#REF!</v>
      </c>
      <c r="CM6" t="e">
        <f>IF(#REF!=0,"",#REF!)</f>
        <v>#REF!</v>
      </c>
      <c r="CN6" t="e">
        <f>IF(#REF!=0,"",#REF!)</f>
        <v>#REF!</v>
      </c>
      <c r="CO6" s="188"/>
      <c r="CS6" t="str">
        <f>IF((+CQ6+CO6)=0,"",CO6+CQ6)</f>
        <v/>
      </c>
      <c r="CT6" t="str">
        <f>IF(CO6=0,"",ROUND(+CS6/65*25,2))</f>
        <v/>
      </c>
    </row>
    <row r="7" spans="1:99">
      <c r="A7" t="e">
        <f>IF(#REF!=0,"",#REF!)</f>
        <v>#REF!</v>
      </c>
      <c r="B7" t="s">
        <v>258</v>
      </c>
      <c r="C7" s="177">
        <v>41044</v>
      </c>
      <c r="D7" t="e">
        <f>IF(#REF!=0,"",#REF!)</f>
        <v>#REF!</v>
      </c>
      <c r="E7" t="e">
        <f>IF(#REF!=0,"",#REF!)</f>
        <v>#REF!</v>
      </c>
      <c r="I7" t="e">
        <f>IF(#REF!=0,"",#REF!)</f>
        <v>#REF!</v>
      </c>
      <c r="J7" t="e">
        <f>IF(#REF!=0,"",#REF!)</f>
        <v>#REF!</v>
      </c>
      <c r="K7" t="e">
        <f>IF(#REF!=0,"",#REF!)</f>
        <v>#REF!</v>
      </c>
      <c r="L7" t="e">
        <f>IF(#REF!=0,"",#REF!)</f>
        <v>#REF!</v>
      </c>
      <c r="M7" t="e">
        <f>IF(#REF!=0,"",#REF!)</f>
        <v>#REF!</v>
      </c>
      <c r="N7" t="e">
        <f>IF(#REF!=0,"",#REF!)</f>
        <v>#REF!</v>
      </c>
      <c r="O7" t="e">
        <f>IF(#REF!=0,"",#REF!)</f>
        <v>#REF!</v>
      </c>
      <c r="P7" t="e">
        <f>IF(#REF!=0,"",#REF!)</f>
        <v>#REF!</v>
      </c>
      <c r="Q7" t="e">
        <f>IF(#REF!=0,"",#REF!)</f>
        <v>#REF!</v>
      </c>
      <c r="R7" t="e">
        <f>IF(#REF!=0,"",#REF!)</f>
        <v>#REF!</v>
      </c>
      <c r="S7" t="e">
        <f>IF(#REF!=0,"",#REF!)</f>
        <v>#REF!</v>
      </c>
      <c r="T7" t="e">
        <f>IF(#REF!=0,"",#REF!)</f>
        <v>#REF!</v>
      </c>
      <c r="U7" t="e">
        <f>IF(#REF!=0,"",#REF!)</f>
        <v>#REF!</v>
      </c>
      <c r="V7" t="e">
        <f>IF(#REF!=0,"",#REF!)</f>
        <v>#REF!</v>
      </c>
      <c r="W7" t="e">
        <f>IF(#REF!=0,"",#REF!)</f>
        <v>#REF!</v>
      </c>
      <c r="X7" t="e">
        <f>IF(#REF!=0,"",#REF!)</f>
        <v>#REF!</v>
      </c>
      <c r="Y7" t="e">
        <f>IF(#REF!=0,"",#REF!)</f>
        <v>#REF!</v>
      </c>
      <c r="Z7" t="e">
        <f>IF(#REF!=0,"",#REF!)</f>
        <v>#REF!</v>
      </c>
      <c r="AA7" t="e">
        <f>IF(#REF!=0,"",#REF!)</f>
        <v>#REF!</v>
      </c>
      <c r="AB7" t="e">
        <f>IF(#REF!=0,"",#REF!)</f>
        <v>#REF!</v>
      </c>
      <c r="AC7" t="e">
        <f>IF(#REF!=0,"",#REF!)</f>
        <v>#REF!</v>
      </c>
      <c r="AD7" t="e">
        <f>IF(#REF!=0,"",#REF!)</f>
        <v>#REF!</v>
      </c>
      <c r="AE7" t="e">
        <f>IF(#REF!=0,"",#REF!)</f>
        <v>#REF!</v>
      </c>
      <c r="AF7" t="e">
        <f>IF(#REF!=0,"",#REF!)</f>
        <v>#REF!</v>
      </c>
      <c r="AG7" t="e">
        <f>IF(#REF!=0,"",#REF!)</f>
        <v>#REF!</v>
      </c>
      <c r="AH7" t="e">
        <f>IF(#REF!=0,"",#REF!)</f>
        <v>#REF!</v>
      </c>
      <c r="AI7" t="e">
        <f>IF(#REF!=0,"",#REF!)</f>
        <v>#REF!</v>
      </c>
      <c r="AJ7" t="e">
        <f>IF(#REF!=0,"",#REF!)</f>
        <v>#REF!</v>
      </c>
      <c r="AK7" t="e">
        <f>IF(#REF!=0,"",#REF!)</f>
        <v>#REF!</v>
      </c>
      <c r="AL7" t="e">
        <f>IF(#REF!=0,"",#REF!)</f>
        <v>#REF!</v>
      </c>
      <c r="AM7" t="e">
        <f>IF(#REF!=0,"",#REF!)</f>
        <v>#REF!</v>
      </c>
      <c r="AN7" t="e">
        <f>IF(#REF!=0,"",#REF!)</f>
        <v>#REF!</v>
      </c>
      <c r="AO7" t="e">
        <f>IF(#REF!=0,"",#REF!)</f>
        <v>#REF!</v>
      </c>
      <c r="AP7" t="e">
        <f>IF(#REF!=0,"",#REF!)</f>
        <v>#REF!</v>
      </c>
      <c r="AQ7" t="e">
        <f>IF(#REF!=0,"",#REF!)</f>
        <v>#REF!</v>
      </c>
      <c r="AR7" t="e">
        <f>IF(#REF!=0,"",#REF!)</f>
        <v>#REF!</v>
      </c>
      <c r="AS7" t="e">
        <f>IF(#REF!=0,"",#REF!)</f>
        <v>#REF!</v>
      </c>
      <c r="AT7" t="e">
        <f>IF(#REF!=0,"",#REF!)</f>
        <v>#REF!</v>
      </c>
      <c r="AU7" t="e">
        <f>IF(#REF!=0,"",#REF!)</f>
        <v>#REF!</v>
      </c>
      <c r="AV7" t="e">
        <f>IF(#REF!=0,"",#REF!)</f>
        <v>#REF!</v>
      </c>
      <c r="AW7" t="e">
        <f>IF(#REF!=0,"",#REF!)</f>
        <v>#REF!</v>
      </c>
      <c r="AX7" t="e">
        <f>IF(#REF!=0,"",#REF!)</f>
        <v>#REF!</v>
      </c>
      <c r="AY7" t="e">
        <f>IF(#REF!=0,"",#REF!)</f>
        <v>#REF!</v>
      </c>
      <c r="AZ7" t="e">
        <f>IF(#REF!=0,"",#REF!)</f>
        <v>#REF!</v>
      </c>
      <c r="BA7" t="e">
        <f>IF(#REF!=0,"",#REF!)</f>
        <v>#REF!</v>
      </c>
      <c r="BB7" t="e">
        <f>IF(#REF!=0,"",#REF!)</f>
        <v>#REF!</v>
      </c>
      <c r="BC7" t="e">
        <f>IF(#REF!=0,"",#REF!)</f>
        <v>#REF!</v>
      </c>
      <c r="BD7" t="e">
        <f>IF(#REF!=0,"",#REF!)</f>
        <v>#REF!</v>
      </c>
      <c r="BE7" t="e">
        <f>IF(#REF!=0,"",#REF!)</f>
        <v>#REF!</v>
      </c>
      <c r="BF7" t="e">
        <f>IF(#REF!=0,"",#REF!)</f>
        <v>#REF!</v>
      </c>
      <c r="BG7" t="e">
        <f>IF(#REF!=0,"",#REF!)</f>
        <v>#REF!</v>
      </c>
      <c r="BH7" t="e">
        <f>IF(#REF!=0,"",#REF!)</f>
        <v>#REF!</v>
      </c>
      <c r="BI7" t="e">
        <f>IF(#REF!=0,"",#REF!)</f>
        <v>#REF!</v>
      </c>
      <c r="BJ7" t="e">
        <f>IF(#REF!=0,"",#REF!)</f>
        <v>#REF!</v>
      </c>
      <c r="BK7" t="e">
        <f>IF(#REF!=0,"",#REF!)</f>
        <v>#REF!</v>
      </c>
      <c r="BL7" t="e">
        <f>IF(#REF!=0,"",#REF!)</f>
        <v>#REF!</v>
      </c>
      <c r="BM7" t="e">
        <f>IF(#REF!=0,"",#REF!)</f>
        <v>#REF!</v>
      </c>
      <c r="BN7" t="e">
        <f>IF(#REF!=0,"",#REF!)</f>
        <v>#REF!</v>
      </c>
      <c r="BO7" t="e">
        <f>IF(#REF!=0,"",#REF!)</f>
        <v>#REF!</v>
      </c>
      <c r="BP7" t="e">
        <f>IF(#REF!=0,"",#REF!)</f>
        <v>#REF!</v>
      </c>
      <c r="BQ7" t="e">
        <f>IF(#REF!=0,"",#REF!)</f>
        <v>#REF!</v>
      </c>
      <c r="BR7" t="e">
        <f>IF(#REF!=0,"",#REF!)</f>
        <v>#REF!</v>
      </c>
      <c r="BS7" t="e">
        <f>IF(#REF!=0,"",#REF!)</f>
        <v>#REF!</v>
      </c>
      <c r="BT7" t="e">
        <f>IF(#REF!=0,"",#REF!)</f>
        <v>#REF!</v>
      </c>
      <c r="BU7" t="e">
        <f>IF(#REF!=0,"",#REF!)</f>
        <v>#REF!</v>
      </c>
      <c r="BV7" t="e">
        <f>IF(#REF!=0,"",#REF!)</f>
        <v>#REF!</v>
      </c>
      <c r="BW7" t="e">
        <f>IF(#REF!=0,"",#REF!)</f>
        <v>#REF!</v>
      </c>
      <c r="BX7" t="e">
        <f>IF(#REF!=0,"",#REF!)</f>
        <v>#REF!</v>
      </c>
      <c r="BY7" t="e">
        <f>IF(#REF!=0,"",#REF!)</f>
        <v>#REF!</v>
      </c>
      <c r="BZ7" t="e">
        <f>IF(#REF!=0,"",#REF!)</f>
        <v>#REF!</v>
      </c>
      <c r="CA7" t="e">
        <f>IF(#REF!=0,"",#REF!)</f>
        <v>#REF!</v>
      </c>
      <c r="CB7" t="e">
        <f>IF(#REF!=0,"",#REF!)</f>
        <v>#REF!</v>
      </c>
      <c r="CC7" t="e">
        <f>IF(#REF!=0,"",#REF!)</f>
        <v>#REF!</v>
      </c>
      <c r="CD7" t="e">
        <f>IF(#REF!=0,"",#REF!)</f>
        <v>#REF!</v>
      </c>
      <c r="CE7" t="e">
        <f>IF(#REF!=0,"",#REF!)</f>
        <v>#REF!</v>
      </c>
      <c r="CF7" t="e">
        <f>IF(#REF!=0,"",#REF!)</f>
        <v>#REF!</v>
      </c>
      <c r="CG7" t="e">
        <f>IF(#REF!=0,"",#REF!)</f>
        <v>#REF!</v>
      </c>
      <c r="CH7" t="e">
        <f>IF(#REF!=0,"",#REF!)</f>
        <v>#REF!</v>
      </c>
      <c r="CI7" t="e">
        <f>IF(#REF!=0,"",#REF!)</f>
        <v>#REF!</v>
      </c>
      <c r="CJ7" t="e">
        <f>IF(#REF!=0,"",#REF!)</f>
        <v>#REF!</v>
      </c>
      <c r="CK7" t="e">
        <f>IF(#REF!=0,"",#REF!)</f>
        <v>#REF!</v>
      </c>
      <c r="CL7" t="e">
        <f>IF(#REF!=0,"",#REF!)</f>
        <v>#REF!</v>
      </c>
      <c r="CM7" t="e">
        <f>IF(#REF!=0,"",#REF!)</f>
        <v>#REF!</v>
      </c>
      <c r="CN7" t="e">
        <f>IF(#REF!=0,"",#REF!)</f>
        <v>#REF!</v>
      </c>
      <c r="CO7" s="188"/>
      <c r="CS7" t="str">
        <f t="shared" si="0"/>
        <v/>
      </c>
      <c r="CT7" t="str">
        <f t="shared" si="1"/>
        <v/>
      </c>
    </row>
    <row r="8" spans="1:99">
      <c r="A8" t="e">
        <f>IF(#REF!=0,"",#REF!)</f>
        <v>#REF!</v>
      </c>
      <c r="B8" s="176" t="s">
        <v>247</v>
      </c>
      <c r="C8" s="177">
        <v>41044</v>
      </c>
      <c r="D8" t="e">
        <f>IF(#REF!=0,"",#REF!)</f>
        <v>#REF!</v>
      </c>
      <c r="E8" t="e">
        <f>IF(#REF!=0,"",#REF!)</f>
        <v>#REF!</v>
      </c>
      <c r="I8" t="e">
        <f>IF(#REF!=0,"",#REF!)</f>
        <v>#REF!</v>
      </c>
      <c r="J8" t="e">
        <f>IF(#REF!=0,"",#REF!)</f>
        <v>#REF!</v>
      </c>
      <c r="K8" t="e">
        <f>IF(#REF!=0,"",#REF!)</f>
        <v>#REF!</v>
      </c>
      <c r="L8" t="e">
        <f>IF(#REF!=0,"",#REF!)</f>
        <v>#REF!</v>
      </c>
      <c r="M8" t="e">
        <f>IF(#REF!=0,"",#REF!)</f>
        <v>#REF!</v>
      </c>
      <c r="N8" t="e">
        <f>IF(#REF!=0,"",#REF!)</f>
        <v>#REF!</v>
      </c>
      <c r="O8" t="e">
        <f>IF(#REF!=0,"",#REF!)</f>
        <v>#REF!</v>
      </c>
      <c r="P8" t="e">
        <f>IF(#REF!=0,"",#REF!)</f>
        <v>#REF!</v>
      </c>
      <c r="Q8" t="e">
        <f>IF(#REF!=0,"",#REF!)</f>
        <v>#REF!</v>
      </c>
      <c r="R8" t="e">
        <f>IF(#REF!=0,"",#REF!)</f>
        <v>#REF!</v>
      </c>
      <c r="S8" t="e">
        <f>IF(#REF!=0,"",#REF!)</f>
        <v>#REF!</v>
      </c>
      <c r="T8" t="e">
        <f>IF(#REF!=0,"",#REF!)</f>
        <v>#REF!</v>
      </c>
      <c r="U8" t="e">
        <f>IF(#REF!=0,"",#REF!)</f>
        <v>#REF!</v>
      </c>
      <c r="V8" t="e">
        <f>IF(#REF!=0,"",#REF!)</f>
        <v>#REF!</v>
      </c>
      <c r="W8" t="e">
        <f>IF(#REF!=0,"",#REF!)</f>
        <v>#REF!</v>
      </c>
      <c r="X8" t="e">
        <f>IF(#REF!=0,"",#REF!)</f>
        <v>#REF!</v>
      </c>
      <c r="Y8" t="e">
        <f>IF(#REF!=0,"",#REF!)</f>
        <v>#REF!</v>
      </c>
      <c r="Z8" t="e">
        <f>IF(#REF!=0,"",#REF!)</f>
        <v>#REF!</v>
      </c>
      <c r="AA8" t="e">
        <f>IF(#REF!=0,"",#REF!)</f>
        <v>#REF!</v>
      </c>
      <c r="AB8" t="e">
        <f>IF(#REF!=0,"",#REF!)</f>
        <v>#REF!</v>
      </c>
      <c r="AC8" t="e">
        <f>IF(#REF!=0,"",#REF!)</f>
        <v>#REF!</v>
      </c>
      <c r="AD8" t="e">
        <f>IF(#REF!=0,"",#REF!)</f>
        <v>#REF!</v>
      </c>
      <c r="AE8" t="e">
        <f>IF(#REF!=0,"",#REF!)</f>
        <v>#REF!</v>
      </c>
      <c r="AF8" t="e">
        <f>IF(#REF!=0,"",#REF!)</f>
        <v>#REF!</v>
      </c>
      <c r="AG8" t="e">
        <f>IF(#REF!=0,"",#REF!)</f>
        <v>#REF!</v>
      </c>
      <c r="AH8" t="e">
        <f>IF(#REF!=0,"",#REF!)</f>
        <v>#REF!</v>
      </c>
      <c r="AI8" t="e">
        <f>IF(#REF!=0,"",#REF!)</f>
        <v>#REF!</v>
      </c>
      <c r="AJ8" t="e">
        <f>IF(#REF!=0,"",#REF!)</f>
        <v>#REF!</v>
      </c>
      <c r="AK8" t="e">
        <f>IF(#REF!=0,"",#REF!)</f>
        <v>#REF!</v>
      </c>
      <c r="AL8" t="e">
        <f>IF(#REF!=0,"",#REF!)</f>
        <v>#REF!</v>
      </c>
      <c r="AM8" t="e">
        <f>IF(#REF!=0,"",#REF!)</f>
        <v>#REF!</v>
      </c>
      <c r="AN8" t="e">
        <f>IF(#REF!=0,"",#REF!)</f>
        <v>#REF!</v>
      </c>
      <c r="AO8" t="e">
        <f>IF(#REF!=0,"",#REF!)</f>
        <v>#REF!</v>
      </c>
      <c r="AP8" t="e">
        <f>IF(#REF!=0,"",#REF!)</f>
        <v>#REF!</v>
      </c>
      <c r="AQ8" t="e">
        <f>IF(#REF!=0,"",#REF!)</f>
        <v>#REF!</v>
      </c>
      <c r="AR8" t="e">
        <f>IF(#REF!=0,"",#REF!)</f>
        <v>#REF!</v>
      </c>
      <c r="AS8" t="e">
        <f>IF(#REF!=0,"",#REF!)</f>
        <v>#REF!</v>
      </c>
      <c r="AT8" t="e">
        <f>IF(#REF!=0,"",#REF!)</f>
        <v>#REF!</v>
      </c>
      <c r="AU8" t="e">
        <f>IF(#REF!=0,"",#REF!)</f>
        <v>#REF!</v>
      </c>
      <c r="AV8" t="e">
        <f>IF(#REF!=0,"",#REF!)</f>
        <v>#REF!</v>
      </c>
      <c r="AW8" t="e">
        <f>IF(#REF!=0,"",#REF!)</f>
        <v>#REF!</v>
      </c>
      <c r="AX8" t="e">
        <f>IF(#REF!=0,"",#REF!)</f>
        <v>#REF!</v>
      </c>
      <c r="AY8" t="e">
        <f>IF(#REF!=0,"",#REF!)</f>
        <v>#REF!</v>
      </c>
      <c r="AZ8" t="e">
        <f>IF(#REF!=0,"",#REF!)</f>
        <v>#REF!</v>
      </c>
      <c r="BA8" t="e">
        <f>IF(#REF!=0,"",#REF!)</f>
        <v>#REF!</v>
      </c>
      <c r="BB8" t="e">
        <f>IF(#REF!=0,"",#REF!)</f>
        <v>#REF!</v>
      </c>
      <c r="BC8" t="e">
        <f>IF(#REF!=0,"",#REF!)</f>
        <v>#REF!</v>
      </c>
      <c r="BD8" t="e">
        <f>IF(#REF!=0,"",#REF!)</f>
        <v>#REF!</v>
      </c>
      <c r="BE8" t="e">
        <f>IF(#REF!=0,"",#REF!)</f>
        <v>#REF!</v>
      </c>
      <c r="BF8" t="e">
        <f>IF(#REF!=0,"",#REF!)</f>
        <v>#REF!</v>
      </c>
      <c r="BG8" t="e">
        <f>IF(#REF!=0,"",#REF!)</f>
        <v>#REF!</v>
      </c>
      <c r="BH8" t="e">
        <f>IF(#REF!=0,"",#REF!)</f>
        <v>#REF!</v>
      </c>
      <c r="BI8" t="e">
        <f>IF(#REF!=0,"",#REF!)</f>
        <v>#REF!</v>
      </c>
      <c r="BJ8" t="e">
        <f>IF(#REF!=0,"",#REF!)</f>
        <v>#REF!</v>
      </c>
      <c r="BK8" t="e">
        <f>IF(#REF!=0,"",#REF!)</f>
        <v>#REF!</v>
      </c>
      <c r="BL8" t="e">
        <f>IF(#REF!=0,"",#REF!)</f>
        <v>#REF!</v>
      </c>
      <c r="BM8" t="e">
        <f>IF(#REF!=0,"",#REF!)</f>
        <v>#REF!</v>
      </c>
      <c r="BN8" t="e">
        <f>IF(#REF!=0,"",#REF!)</f>
        <v>#REF!</v>
      </c>
      <c r="BO8" t="e">
        <f>IF(#REF!=0,"",#REF!)</f>
        <v>#REF!</v>
      </c>
      <c r="BP8" t="e">
        <f>IF(#REF!=0,"",#REF!)</f>
        <v>#REF!</v>
      </c>
      <c r="BQ8" t="e">
        <f>IF(#REF!=0,"",#REF!)</f>
        <v>#REF!</v>
      </c>
      <c r="BR8" t="e">
        <f>IF(#REF!=0,"",#REF!)</f>
        <v>#REF!</v>
      </c>
      <c r="BS8" t="e">
        <f>IF(#REF!=0,"",#REF!)</f>
        <v>#REF!</v>
      </c>
      <c r="BT8" t="e">
        <f>IF(#REF!=0,"",#REF!)</f>
        <v>#REF!</v>
      </c>
      <c r="BU8" t="e">
        <f>IF(#REF!=0,"",#REF!)</f>
        <v>#REF!</v>
      </c>
      <c r="BV8" t="e">
        <f>IF(#REF!=0,"",#REF!)</f>
        <v>#REF!</v>
      </c>
      <c r="BW8" t="e">
        <f>IF(#REF!=0,"",#REF!)</f>
        <v>#REF!</v>
      </c>
      <c r="BX8" t="e">
        <f>IF(#REF!=0,"",#REF!)</f>
        <v>#REF!</v>
      </c>
      <c r="BY8" t="e">
        <f>IF(#REF!=0,"",#REF!)</f>
        <v>#REF!</v>
      </c>
      <c r="BZ8" t="e">
        <f>IF(#REF!=0,"",#REF!)</f>
        <v>#REF!</v>
      </c>
      <c r="CA8" t="e">
        <f>IF(#REF!=0,"",#REF!)</f>
        <v>#REF!</v>
      </c>
      <c r="CB8" t="e">
        <f>IF(#REF!=0,"",#REF!)</f>
        <v>#REF!</v>
      </c>
      <c r="CC8" t="e">
        <f>IF(#REF!=0,"",#REF!)</f>
        <v>#REF!</v>
      </c>
      <c r="CD8" t="e">
        <f>IF(#REF!=0,"",#REF!)</f>
        <v>#REF!</v>
      </c>
      <c r="CE8" t="e">
        <f>IF(#REF!=0,"",#REF!)</f>
        <v>#REF!</v>
      </c>
      <c r="CF8" t="e">
        <f>IF(#REF!=0,"",#REF!)</f>
        <v>#REF!</v>
      </c>
      <c r="CG8" t="e">
        <f>IF(#REF!=0,"",#REF!)</f>
        <v>#REF!</v>
      </c>
      <c r="CH8" t="e">
        <f>IF(#REF!=0,"",#REF!)</f>
        <v>#REF!</v>
      </c>
      <c r="CI8" t="e">
        <f>IF(#REF!=0,"",#REF!)</f>
        <v>#REF!</v>
      </c>
      <c r="CJ8" t="e">
        <f>IF(#REF!=0,"",#REF!)</f>
        <v>#REF!</v>
      </c>
      <c r="CK8" t="e">
        <f>IF(#REF!=0,"",#REF!)</f>
        <v>#REF!</v>
      </c>
      <c r="CL8" t="e">
        <f>IF(#REF!=0,"",#REF!)</f>
        <v>#REF!</v>
      </c>
      <c r="CM8" t="e">
        <f>IF(#REF!=0,"",#REF!)</f>
        <v>#REF!</v>
      </c>
      <c r="CN8" t="e">
        <f>IF(#REF!=0,"",#REF!)</f>
        <v>#REF!</v>
      </c>
      <c r="CO8" s="188"/>
      <c r="CS8" t="str">
        <f>IF((+CQ8+CO8)=0,"",CO8+CQ8)</f>
        <v/>
      </c>
      <c r="CT8" t="str">
        <f>IF(CO8=0,"",ROUND(+CS8/65*25,2))</f>
        <v/>
      </c>
    </row>
    <row r="9" spans="1:99">
      <c r="A9" t="e">
        <f>IF(#REF!=0,"",#REF!)</f>
        <v>#REF!</v>
      </c>
      <c r="B9" t="s">
        <v>258</v>
      </c>
      <c r="C9" s="177">
        <v>41044</v>
      </c>
      <c r="D9" t="e">
        <f>IF(#REF!=0,"",#REF!)</f>
        <v>#REF!</v>
      </c>
      <c r="E9" t="e">
        <f>IF(#REF!=0,"",#REF!)</f>
        <v>#REF!</v>
      </c>
      <c r="I9" t="e">
        <f>IF(#REF!=0,"",#REF!)</f>
        <v>#REF!</v>
      </c>
      <c r="J9" t="e">
        <f>IF(#REF!=0,"",#REF!)</f>
        <v>#REF!</v>
      </c>
      <c r="K9" t="e">
        <f>IF(#REF!=0,"",#REF!)</f>
        <v>#REF!</v>
      </c>
      <c r="L9" t="e">
        <f>IF(#REF!=0,"",#REF!)</f>
        <v>#REF!</v>
      </c>
      <c r="M9" t="e">
        <f>IF(#REF!=0,"",#REF!)</f>
        <v>#REF!</v>
      </c>
      <c r="N9" t="e">
        <f>IF(#REF!=0,"",#REF!)</f>
        <v>#REF!</v>
      </c>
      <c r="O9" t="e">
        <f>IF(#REF!=0,"",#REF!)</f>
        <v>#REF!</v>
      </c>
      <c r="P9" t="e">
        <f>IF(#REF!=0,"",#REF!)</f>
        <v>#REF!</v>
      </c>
      <c r="Q9" t="e">
        <f>IF(#REF!=0,"",#REF!)</f>
        <v>#REF!</v>
      </c>
      <c r="R9" t="e">
        <f>IF(#REF!=0,"",#REF!)</f>
        <v>#REF!</v>
      </c>
      <c r="S9" t="e">
        <f>IF(#REF!=0,"",#REF!)</f>
        <v>#REF!</v>
      </c>
      <c r="T9" t="e">
        <f>IF(#REF!=0,"",#REF!)</f>
        <v>#REF!</v>
      </c>
      <c r="U9" t="e">
        <f>IF(#REF!=0,"",#REF!)</f>
        <v>#REF!</v>
      </c>
      <c r="V9" t="e">
        <f>IF(#REF!=0,"",#REF!)</f>
        <v>#REF!</v>
      </c>
      <c r="W9" t="e">
        <f>IF(#REF!=0,"",#REF!)</f>
        <v>#REF!</v>
      </c>
      <c r="X9" t="e">
        <f>IF(#REF!=0,"",#REF!)</f>
        <v>#REF!</v>
      </c>
      <c r="Y9" t="e">
        <f>IF(#REF!=0,"",#REF!)</f>
        <v>#REF!</v>
      </c>
      <c r="Z9" t="e">
        <f>IF(#REF!=0,"",#REF!)</f>
        <v>#REF!</v>
      </c>
      <c r="AA9" t="e">
        <f>IF(#REF!=0,"",#REF!)</f>
        <v>#REF!</v>
      </c>
      <c r="AB9" t="e">
        <f>IF(#REF!=0,"",#REF!)</f>
        <v>#REF!</v>
      </c>
      <c r="AC9" t="e">
        <f>IF(#REF!=0,"",#REF!)</f>
        <v>#REF!</v>
      </c>
      <c r="AD9" t="e">
        <f>IF(#REF!=0,"",#REF!)</f>
        <v>#REF!</v>
      </c>
      <c r="AE9" t="e">
        <f>IF(#REF!=0,"",#REF!)</f>
        <v>#REF!</v>
      </c>
      <c r="AF9" t="e">
        <f>IF(#REF!=0,"",#REF!)</f>
        <v>#REF!</v>
      </c>
      <c r="AG9" t="e">
        <f>IF(#REF!=0,"",#REF!)</f>
        <v>#REF!</v>
      </c>
      <c r="AH9" t="e">
        <f>IF(#REF!=0,"",#REF!)</f>
        <v>#REF!</v>
      </c>
      <c r="AI9" t="e">
        <f>IF(#REF!=0,"",#REF!)</f>
        <v>#REF!</v>
      </c>
      <c r="AJ9" t="e">
        <f>IF(#REF!=0,"",#REF!)</f>
        <v>#REF!</v>
      </c>
      <c r="AK9" t="e">
        <f>IF(#REF!=0,"",#REF!)</f>
        <v>#REF!</v>
      </c>
      <c r="AL9" t="e">
        <f>IF(#REF!=0,"",#REF!)</f>
        <v>#REF!</v>
      </c>
      <c r="AM9" t="e">
        <f>IF(#REF!=0,"",#REF!)</f>
        <v>#REF!</v>
      </c>
      <c r="AN9" t="e">
        <f>IF(#REF!=0,"",#REF!)</f>
        <v>#REF!</v>
      </c>
      <c r="AO9" t="e">
        <f>IF(#REF!=0,"",#REF!)</f>
        <v>#REF!</v>
      </c>
      <c r="AP9" t="e">
        <f>IF(#REF!=0,"",#REF!)</f>
        <v>#REF!</v>
      </c>
      <c r="AQ9" t="e">
        <f>IF(#REF!=0,"",#REF!)</f>
        <v>#REF!</v>
      </c>
      <c r="AR9" t="e">
        <f>IF(#REF!=0,"",#REF!)</f>
        <v>#REF!</v>
      </c>
      <c r="AS9" t="e">
        <f>IF(#REF!=0,"",#REF!)</f>
        <v>#REF!</v>
      </c>
      <c r="AT9" t="e">
        <f>IF(#REF!=0,"",#REF!)</f>
        <v>#REF!</v>
      </c>
      <c r="AU9" t="e">
        <f>IF(#REF!=0,"",#REF!)</f>
        <v>#REF!</v>
      </c>
      <c r="AV9" t="e">
        <f>IF(#REF!=0,"",#REF!)</f>
        <v>#REF!</v>
      </c>
      <c r="AW9" t="e">
        <f>IF(#REF!=0,"",#REF!)</f>
        <v>#REF!</v>
      </c>
      <c r="AX9" t="e">
        <f>IF(#REF!=0,"",#REF!)</f>
        <v>#REF!</v>
      </c>
      <c r="AY9" t="e">
        <f>IF(#REF!=0,"",#REF!)</f>
        <v>#REF!</v>
      </c>
      <c r="AZ9" t="e">
        <f>IF(#REF!=0,"",#REF!)</f>
        <v>#REF!</v>
      </c>
      <c r="BA9" t="e">
        <f>IF(#REF!=0,"",#REF!)</f>
        <v>#REF!</v>
      </c>
      <c r="BB9" t="e">
        <f>IF(#REF!=0,"",#REF!)</f>
        <v>#REF!</v>
      </c>
      <c r="BC9" t="e">
        <f>IF(#REF!=0,"",#REF!)</f>
        <v>#REF!</v>
      </c>
      <c r="BD9" t="e">
        <f>IF(#REF!=0,"",#REF!)</f>
        <v>#REF!</v>
      </c>
      <c r="BE9" t="e">
        <f>IF(#REF!=0,"",#REF!)</f>
        <v>#REF!</v>
      </c>
      <c r="BF9" t="e">
        <f>IF(#REF!=0,"",#REF!)</f>
        <v>#REF!</v>
      </c>
      <c r="BG9" t="e">
        <f>IF(#REF!=0,"",#REF!)</f>
        <v>#REF!</v>
      </c>
      <c r="BH9" t="e">
        <f>IF(#REF!=0,"",#REF!)</f>
        <v>#REF!</v>
      </c>
      <c r="BI9" t="e">
        <f>IF(#REF!=0,"",#REF!)</f>
        <v>#REF!</v>
      </c>
      <c r="BJ9" t="e">
        <f>IF(#REF!=0,"",#REF!)</f>
        <v>#REF!</v>
      </c>
      <c r="BK9" t="e">
        <f>IF(#REF!=0,"",#REF!)</f>
        <v>#REF!</v>
      </c>
      <c r="BL9" t="e">
        <f>IF(#REF!=0,"",#REF!)</f>
        <v>#REF!</v>
      </c>
      <c r="BM9" t="e">
        <f>IF(#REF!=0,"",#REF!)</f>
        <v>#REF!</v>
      </c>
      <c r="BN9" t="e">
        <f>IF(#REF!=0,"",#REF!)</f>
        <v>#REF!</v>
      </c>
      <c r="BO9" t="e">
        <f>IF(#REF!=0,"",#REF!)</f>
        <v>#REF!</v>
      </c>
      <c r="BP9" t="e">
        <f>IF(#REF!=0,"",#REF!)</f>
        <v>#REF!</v>
      </c>
      <c r="BQ9" t="e">
        <f>IF(#REF!=0,"",#REF!)</f>
        <v>#REF!</v>
      </c>
      <c r="BR9" t="e">
        <f>IF(#REF!=0,"",#REF!)</f>
        <v>#REF!</v>
      </c>
      <c r="BS9" t="e">
        <f>IF(#REF!=0,"",#REF!)</f>
        <v>#REF!</v>
      </c>
      <c r="BT9" t="e">
        <f>IF(#REF!=0,"",#REF!)</f>
        <v>#REF!</v>
      </c>
      <c r="BU9" t="e">
        <f>IF(#REF!=0,"",#REF!)</f>
        <v>#REF!</v>
      </c>
      <c r="BV9" t="e">
        <f>IF(#REF!=0,"",#REF!)</f>
        <v>#REF!</v>
      </c>
      <c r="BW9" t="e">
        <f>IF(#REF!=0,"",#REF!)</f>
        <v>#REF!</v>
      </c>
      <c r="BX9" t="e">
        <f>IF(#REF!=0,"",#REF!)</f>
        <v>#REF!</v>
      </c>
      <c r="BY9" t="e">
        <f>IF(#REF!=0,"",#REF!)</f>
        <v>#REF!</v>
      </c>
      <c r="BZ9" t="e">
        <f>IF(#REF!=0,"",#REF!)</f>
        <v>#REF!</v>
      </c>
      <c r="CA9" t="e">
        <f>IF(#REF!=0,"",#REF!)</f>
        <v>#REF!</v>
      </c>
      <c r="CB9" t="e">
        <f>IF(#REF!=0,"",#REF!)</f>
        <v>#REF!</v>
      </c>
      <c r="CC9" t="e">
        <f>IF(#REF!=0,"",#REF!)</f>
        <v>#REF!</v>
      </c>
      <c r="CD9" t="e">
        <f>IF(#REF!=0,"",#REF!)</f>
        <v>#REF!</v>
      </c>
      <c r="CE9" t="e">
        <f>IF(#REF!=0,"",#REF!)</f>
        <v>#REF!</v>
      </c>
      <c r="CF9" t="e">
        <f>IF(#REF!=0,"",#REF!)</f>
        <v>#REF!</v>
      </c>
      <c r="CG9" t="e">
        <f>IF(#REF!=0,"",#REF!)</f>
        <v>#REF!</v>
      </c>
      <c r="CH9" t="e">
        <f>IF(#REF!=0,"",#REF!)</f>
        <v>#REF!</v>
      </c>
      <c r="CI9" t="e">
        <f>IF(#REF!=0,"",#REF!)</f>
        <v>#REF!</v>
      </c>
      <c r="CJ9" t="e">
        <f>IF(#REF!=0,"",#REF!)</f>
        <v>#REF!</v>
      </c>
      <c r="CK9" t="e">
        <f>IF(#REF!=0,"",#REF!)</f>
        <v>#REF!</v>
      </c>
      <c r="CL9" t="e">
        <f>IF(#REF!=0,"",#REF!)</f>
        <v>#REF!</v>
      </c>
      <c r="CM9" t="e">
        <f>IF(#REF!=0,"",#REF!)</f>
        <v>#REF!</v>
      </c>
      <c r="CN9" t="e">
        <f>IF(#REF!=0,"",#REF!)</f>
        <v>#REF!</v>
      </c>
      <c r="CO9" s="188"/>
      <c r="CS9" t="str">
        <f t="shared" si="0"/>
        <v/>
      </c>
      <c r="CT9" t="str">
        <f t="shared" si="1"/>
        <v/>
      </c>
    </row>
    <row r="10" spans="1:99">
      <c r="A10" t="e">
        <f>IF(#REF!=0,"",#REF!)</f>
        <v>#REF!</v>
      </c>
      <c r="B10" s="176" t="s">
        <v>247</v>
      </c>
      <c r="C10" s="177">
        <v>41044</v>
      </c>
      <c r="D10" t="e">
        <f>IF(#REF!=0,"",#REF!)</f>
        <v>#REF!</v>
      </c>
      <c r="E10" t="e">
        <f>IF(#REF!=0,"",#REF!)</f>
        <v>#REF!</v>
      </c>
      <c r="I10" t="e">
        <f>IF(#REF!=0,"",#REF!)</f>
        <v>#REF!</v>
      </c>
      <c r="J10" t="e">
        <f>IF(#REF!=0,"",#REF!)</f>
        <v>#REF!</v>
      </c>
      <c r="K10" t="e">
        <f>IF(#REF!=0,"",#REF!)</f>
        <v>#REF!</v>
      </c>
      <c r="L10" t="e">
        <f>IF(#REF!=0,"",#REF!)</f>
        <v>#REF!</v>
      </c>
      <c r="M10" t="e">
        <f>IF(#REF!=0,"",#REF!)</f>
        <v>#REF!</v>
      </c>
      <c r="N10" t="e">
        <f>IF(#REF!=0,"",#REF!)</f>
        <v>#REF!</v>
      </c>
      <c r="O10" t="e">
        <f>IF(#REF!=0,"",#REF!)</f>
        <v>#REF!</v>
      </c>
      <c r="P10" t="e">
        <f>IF(#REF!=0,"",#REF!)</f>
        <v>#REF!</v>
      </c>
      <c r="Q10" t="e">
        <f>IF(#REF!=0,"",#REF!)</f>
        <v>#REF!</v>
      </c>
      <c r="R10" t="e">
        <f>IF(#REF!=0,"",#REF!)</f>
        <v>#REF!</v>
      </c>
      <c r="S10" t="e">
        <f>IF(#REF!=0,"",#REF!)</f>
        <v>#REF!</v>
      </c>
      <c r="T10" t="e">
        <f>IF(#REF!=0,"",#REF!)</f>
        <v>#REF!</v>
      </c>
      <c r="U10" t="e">
        <f>IF(#REF!=0,"",#REF!)</f>
        <v>#REF!</v>
      </c>
      <c r="V10" t="e">
        <f>IF(#REF!=0,"",#REF!)</f>
        <v>#REF!</v>
      </c>
      <c r="W10" t="e">
        <f>IF(#REF!=0,"",#REF!)</f>
        <v>#REF!</v>
      </c>
      <c r="X10" t="e">
        <f>IF(#REF!=0,"",#REF!)</f>
        <v>#REF!</v>
      </c>
      <c r="Y10" t="e">
        <f>IF(#REF!=0,"",#REF!)</f>
        <v>#REF!</v>
      </c>
      <c r="Z10" t="e">
        <f>IF(#REF!=0,"",#REF!)</f>
        <v>#REF!</v>
      </c>
      <c r="AA10" t="e">
        <f>IF(#REF!=0,"",#REF!)</f>
        <v>#REF!</v>
      </c>
      <c r="AB10" t="e">
        <f>IF(#REF!=0,"",#REF!)</f>
        <v>#REF!</v>
      </c>
      <c r="AC10" t="e">
        <f>IF(#REF!=0,"",#REF!)</f>
        <v>#REF!</v>
      </c>
      <c r="AD10" t="e">
        <f>IF(#REF!=0,"",#REF!)</f>
        <v>#REF!</v>
      </c>
      <c r="AE10" t="e">
        <f>IF(#REF!=0,"",#REF!)</f>
        <v>#REF!</v>
      </c>
      <c r="AF10" t="e">
        <f>IF(#REF!=0,"",#REF!)</f>
        <v>#REF!</v>
      </c>
      <c r="AG10" t="e">
        <f>IF(#REF!=0,"",#REF!)</f>
        <v>#REF!</v>
      </c>
      <c r="AH10" t="e">
        <f>IF(#REF!=0,"",#REF!)</f>
        <v>#REF!</v>
      </c>
      <c r="AI10" t="e">
        <f>IF(#REF!=0,"",#REF!)</f>
        <v>#REF!</v>
      </c>
      <c r="AJ10" t="e">
        <f>IF(#REF!=0,"",#REF!)</f>
        <v>#REF!</v>
      </c>
      <c r="AK10" t="e">
        <f>IF(#REF!=0,"",#REF!)</f>
        <v>#REF!</v>
      </c>
      <c r="AL10" t="e">
        <f>IF(#REF!=0,"",#REF!)</f>
        <v>#REF!</v>
      </c>
      <c r="AM10" t="e">
        <f>IF(#REF!=0,"",#REF!)</f>
        <v>#REF!</v>
      </c>
      <c r="AN10" t="e">
        <f>IF(#REF!=0,"",#REF!)</f>
        <v>#REF!</v>
      </c>
      <c r="AO10" t="e">
        <f>IF(#REF!=0,"",#REF!)</f>
        <v>#REF!</v>
      </c>
      <c r="AP10" t="e">
        <f>IF(#REF!=0,"",#REF!)</f>
        <v>#REF!</v>
      </c>
      <c r="AQ10" t="e">
        <f>IF(#REF!=0,"",#REF!)</f>
        <v>#REF!</v>
      </c>
      <c r="AR10" t="e">
        <f>IF(#REF!=0,"",#REF!)</f>
        <v>#REF!</v>
      </c>
      <c r="AS10" t="e">
        <f>IF(#REF!=0,"",#REF!)</f>
        <v>#REF!</v>
      </c>
      <c r="AT10" t="e">
        <f>IF(#REF!=0,"",#REF!)</f>
        <v>#REF!</v>
      </c>
      <c r="AU10" t="e">
        <f>IF(#REF!=0,"",#REF!)</f>
        <v>#REF!</v>
      </c>
      <c r="AV10" t="e">
        <f>IF(#REF!=0,"",#REF!)</f>
        <v>#REF!</v>
      </c>
      <c r="AW10" t="e">
        <f>IF(#REF!=0,"",#REF!)</f>
        <v>#REF!</v>
      </c>
      <c r="AX10" t="e">
        <f>IF(#REF!=0,"",#REF!)</f>
        <v>#REF!</v>
      </c>
      <c r="AY10" t="e">
        <f>IF(#REF!=0,"",#REF!)</f>
        <v>#REF!</v>
      </c>
      <c r="AZ10" t="e">
        <f>IF(#REF!=0,"",#REF!)</f>
        <v>#REF!</v>
      </c>
      <c r="BA10" t="e">
        <f>IF(#REF!=0,"",#REF!)</f>
        <v>#REF!</v>
      </c>
      <c r="BB10" t="e">
        <f>IF(#REF!=0,"",#REF!)</f>
        <v>#REF!</v>
      </c>
      <c r="BC10" t="e">
        <f>IF(#REF!=0,"",#REF!)</f>
        <v>#REF!</v>
      </c>
      <c r="BD10" t="e">
        <f>IF(#REF!=0,"",#REF!)</f>
        <v>#REF!</v>
      </c>
      <c r="BE10" t="e">
        <f>IF(#REF!=0,"",#REF!)</f>
        <v>#REF!</v>
      </c>
      <c r="BF10" t="e">
        <f>IF(#REF!=0,"",#REF!)</f>
        <v>#REF!</v>
      </c>
      <c r="BG10" t="e">
        <f>IF(#REF!=0,"",#REF!)</f>
        <v>#REF!</v>
      </c>
      <c r="BH10" t="e">
        <f>IF(#REF!=0,"",#REF!)</f>
        <v>#REF!</v>
      </c>
      <c r="BI10" t="e">
        <f>IF(#REF!=0,"",#REF!)</f>
        <v>#REF!</v>
      </c>
      <c r="BJ10" t="e">
        <f>IF(#REF!=0,"",#REF!)</f>
        <v>#REF!</v>
      </c>
      <c r="BK10" t="e">
        <f>IF(#REF!=0,"",#REF!)</f>
        <v>#REF!</v>
      </c>
      <c r="BL10" t="e">
        <f>IF(#REF!=0,"",#REF!)</f>
        <v>#REF!</v>
      </c>
      <c r="BM10" t="e">
        <f>IF(#REF!=0,"",#REF!)</f>
        <v>#REF!</v>
      </c>
      <c r="BN10" t="e">
        <f>IF(#REF!=0,"",#REF!)</f>
        <v>#REF!</v>
      </c>
      <c r="BO10" t="e">
        <f>IF(#REF!=0,"",#REF!)</f>
        <v>#REF!</v>
      </c>
      <c r="BP10" t="e">
        <f>IF(#REF!=0,"",#REF!)</f>
        <v>#REF!</v>
      </c>
      <c r="BQ10" t="e">
        <f>IF(#REF!=0,"",#REF!)</f>
        <v>#REF!</v>
      </c>
      <c r="BR10" t="e">
        <f>IF(#REF!=0,"",#REF!)</f>
        <v>#REF!</v>
      </c>
      <c r="BS10" t="e">
        <f>IF(#REF!=0,"",#REF!)</f>
        <v>#REF!</v>
      </c>
      <c r="BT10" t="e">
        <f>IF(#REF!=0,"",#REF!)</f>
        <v>#REF!</v>
      </c>
      <c r="BU10" t="e">
        <f>IF(#REF!=0,"",#REF!)</f>
        <v>#REF!</v>
      </c>
      <c r="BV10" t="e">
        <f>IF(#REF!=0,"",#REF!)</f>
        <v>#REF!</v>
      </c>
      <c r="BW10" t="e">
        <f>IF(#REF!=0,"",#REF!)</f>
        <v>#REF!</v>
      </c>
      <c r="BX10" t="e">
        <f>IF(#REF!=0,"",#REF!)</f>
        <v>#REF!</v>
      </c>
      <c r="BY10" t="e">
        <f>IF(#REF!=0,"",#REF!)</f>
        <v>#REF!</v>
      </c>
      <c r="BZ10" t="e">
        <f>IF(#REF!=0,"",#REF!)</f>
        <v>#REF!</v>
      </c>
      <c r="CA10" t="e">
        <f>IF(#REF!=0,"",#REF!)</f>
        <v>#REF!</v>
      </c>
      <c r="CB10" t="e">
        <f>IF(#REF!=0,"",#REF!)</f>
        <v>#REF!</v>
      </c>
      <c r="CC10" t="e">
        <f>IF(#REF!=0,"",#REF!)</f>
        <v>#REF!</v>
      </c>
      <c r="CD10" t="e">
        <f>IF(#REF!=0,"",#REF!)</f>
        <v>#REF!</v>
      </c>
      <c r="CE10" t="e">
        <f>IF(#REF!=0,"",#REF!)</f>
        <v>#REF!</v>
      </c>
      <c r="CF10" t="e">
        <f>IF(#REF!=0,"",#REF!)</f>
        <v>#REF!</v>
      </c>
      <c r="CG10" t="e">
        <f>IF(#REF!=0,"",#REF!)</f>
        <v>#REF!</v>
      </c>
      <c r="CH10" t="e">
        <f>IF(#REF!=0,"",#REF!)</f>
        <v>#REF!</v>
      </c>
      <c r="CI10" t="e">
        <f>IF(#REF!=0,"",#REF!)</f>
        <v>#REF!</v>
      </c>
      <c r="CJ10" t="e">
        <f>IF(#REF!=0,"",#REF!)</f>
        <v>#REF!</v>
      </c>
      <c r="CK10" t="e">
        <f>IF(#REF!=0,"",#REF!)</f>
        <v>#REF!</v>
      </c>
      <c r="CL10" t="e">
        <f>IF(#REF!=0,"",#REF!)</f>
        <v>#REF!</v>
      </c>
      <c r="CM10" t="e">
        <f>IF(#REF!=0,"",#REF!)</f>
        <v>#REF!</v>
      </c>
      <c r="CN10" t="e">
        <f>IF(#REF!=0,"",#REF!)</f>
        <v>#REF!</v>
      </c>
      <c r="CO10" s="188"/>
      <c r="CS10" t="str">
        <f>IF((+CQ10+CO10)=0,"",CO10+CQ10)</f>
        <v/>
      </c>
      <c r="CT10" t="str">
        <f>IF(CO10=0,"",ROUND(+CS10/65*25,2))</f>
        <v/>
      </c>
    </row>
    <row r="11" spans="1:99">
      <c r="A11" t="e">
        <f>IF(#REF!=0,"",#REF!)</f>
        <v>#REF!</v>
      </c>
      <c r="B11" t="s">
        <v>258</v>
      </c>
      <c r="C11" s="177">
        <v>41044</v>
      </c>
      <c r="D11" t="e">
        <f>IF(#REF!=0,"",#REF!)</f>
        <v>#REF!</v>
      </c>
      <c r="E11" t="e">
        <f>IF(#REF!=0,"",#REF!)</f>
        <v>#REF!</v>
      </c>
      <c r="I11" t="e">
        <f>IF(#REF!=0,"",#REF!)</f>
        <v>#REF!</v>
      </c>
      <c r="J11" t="e">
        <f>IF(#REF!=0,"",#REF!)</f>
        <v>#REF!</v>
      </c>
      <c r="K11" t="e">
        <f>IF(#REF!=0,"",#REF!)</f>
        <v>#REF!</v>
      </c>
      <c r="L11" t="e">
        <f>IF(#REF!=0,"",#REF!)</f>
        <v>#REF!</v>
      </c>
      <c r="M11" t="e">
        <f>IF(#REF!=0,"",#REF!)</f>
        <v>#REF!</v>
      </c>
      <c r="N11" t="e">
        <f>IF(#REF!=0,"",#REF!)</f>
        <v>#REF!</v>
      </c>
      <c r="O11" t="e">
        <f>IF(#REF!=0,"",#REF!)</f>
        <v>#REF!</v>
      </c>
      <c r="P11" t="e">
        <f>IF(#REF!=0,"",#REF!)</f>
        <v>#REF!</v>
      </c>
      <c r="Q11" t="e">
        <f>IF(#REF!=0,"",#REF!)</f>
        <v>#REF!</v>
      </c>
      <c r="R11" t="e">
        <f>IF(#REF!=0,"",#REF!)</f>
        <v>#REF!</v>
      </c>
      <c r="S11" t="e">
        <f>IF(#REF!=0,"",#REF!)</f>
        <v>#REF!</v>
      </c>
      <c r="T11" t="e">
        <f>IF(#REF!=0,"",#REF!)</f>
        <v>#REF!</v>
      </c>
      <c r="U11" t="e">
        <f>IF(#REF!=0,"",#REF!)</f>
        <v>#REF!</v>
      </c>
      <c r="V11" t="e">
        <f>IF(#REF!=0,"",#REF!)</f>
        <v>#REF!</v>
      </c>
      <c r="W11" t="e">
        <f>IF(#REF!=0,"",#REF!)</f>
        <v>#REF!</v>
      </c>
      <c r="X11" t="e">
        <f>IF(#REF!=0,"",#REF!)</f>
        <v>#REF!</v>
      </c>
      <c r="Y11" t="e">
        <f>IF(#REF!=0,"",#REF!)</f>
        <v>#REF!</v>
      </c>
      <c r="Z11" t="e">
        <f>IF(#REF!=0,"",#REF!)</f>
        <v>#REF!</v>
      </c>
      <c r="AA11" t="e">
        <f>IF(#REF!=0,"",#REF!)</f>
        <v>#REF!</v>
      </c>
      <c r="AB11" t="e">
        <f>IF(#REF!=0,"",#REF!)</f>
        <v>#REF!</v>
      </c>
      <c r="AC11" t="e">
        <f>IF(#REF!=0,"",#REF!)</f>
        <v>#REF!</v>
      </c>
      <c r="AD11" t="e">
        <f>IF(#REF!=0,"",#REF!)</f>
        <v>#REF!</v>
      </c>
      <c r="AE11" t="e">
        <f>IF(#REF!=0,"",#REF!)</f>
        <v>#REF!</v>
      </c>
      <c r="AF11" t="e">
        <f>IF(#REF!=0,"",#REF!)</f>
        <v>#REF!</v>
      </c>
      <c r="AG11" t="e">
        <f>IF(#REF!=0,"",#REF!)</f>
        <v>#REF!</v>
      </c>
      <c r="AH11" t="e">
        <f>IF(#REF!=0,"",#REF!)</f>
        <v>#REF!</v>
      </c>
      <c r="AI11" t="e">
        <f>IF(#REF!=0,"",#REF!)</f>
        <v>#REF!</v>
      </c>
      <c r="AJ11" t="e">
        <f>IF(#REF!=0,"",#REF!)</f>
        <v>#REF!</v>
      </c>
      <c r="AK11" t="e">
        <f>IF(#REF!=0,"",#REF!)</f>
        <v>#REF!</v>
      </c>
      <c r="AL11" t="e">
        <f>IF(#REF!=0,"",#REF!)</f>
        <v>#REF!</v>
      </c>
      <c r="AM11" t="e">
        <f>IF(#REF!=0,"",#REF!)</f>
        <v>#REF!</v>
      </c>
      <c r="AN11" t="e">
        <f>IF(#REF!=0,"",#REF!)</f>
        <v>#REF!</v>
      </c>
      <c r="AO11" t="e">
        <f>IF(#REF!=0,"",#REF!)</f>
        <v>#REF!</v>
      </c>
      <c r="AP11" t="e">
        <f>IF(#REF!=0,"",#REF!)</f>
        <v>#REF!</v>
      </c>
      <c r="AQ11" t="e">
        <f>IF(#REF!=0,"",#REF!)</f>
        <v>#REF!</v>
      </c>
      <c r="AR11" t="e">
        <f>IF(#REF!=0,"",#REF!)</f>
        <v>#REF!</v>
      </c>
      <c r="AS11" t="e">
        <f>IF(#REF!=0,"",#REF!)</f>
        <v>#REF!</v>
      </c>
      <c r="AT11" t="e">
        <f>IF(#REF!=0,"",#REF!)</f>
        <v>#REF!</v>
      </c>
      <c r="AU11" t="e">
        <f>IF(#REF!=0,"",#REF!)</f>
        <v>#REF!</v>
      </c>
      <c r="AV11" t="e">
        <f>IF(#REF!=0,"",#REF!)</f>
        <v>#REF!</v>
      </c>
      <c r="AW11" t="e">
        <f>IF(#REF!=0,"",#REF!)</f>
        <v>#REF!</v>
      </c>
      <c r="AX11" t="e">
        <f>IF(#REF!=0,"",#REF!)</f>
        <v>#REF!</v>
      </c>
      <c r="AY11" t="e">
        <f>IF(#REF!=0,"",#REF!)</f>
        <v>#REF!</v>
      </c>
      <c r="AZ11" t="e">
        <f>IF(#REF!=0,"",#REF!)</f>
        <v>#REF!</v>
      </c>
      <c r="BA11" t="e">
        <f>IF(#REF!=0,"",#REF!)</f>
        <v>#REF!</v>
      </c>
      <c r="BB11" t="e">
        <f>IF(#REF!=0,"",#REF!)</f>
        <v>#REF!</v>
      </c>
      <c r="BC11" t="e">
        <f>IF(#REF!=0,"",#REF!)</f>
        <v>#REF!</v>
      </c>
      <c r="BD11" t="e">
        <f>IF(#REF!=0,"",#REF!)</f>
        <v>#REF!</v>
      </c>
      <c r="BE11" t="e">
        <f>IF(#REF!=0,"",#REF!)</f>
        <v>#REF!</v>
      </c>
      <c r="BF11" t="e">
        <f>IF(#REF!=0,"",#REF!)</f>
        <v>#REF!</v>
      </c>
      <c r="BG11" t="e">
        <f>IF(#REF!=0,"",#REF!)</f>
        <v>#REF!</v>
      </c>
      <c r="BH11" t="e">
        <f>IF(#REF!=0,"",#REF!)</f>
        <v>#REF!</v>
      </c>
      <c r="BI11" t="e">
        <f>IF(#REF!=0,"",#REF!)</f>
        <v>#REF!</v>
      </c>
      <c r="BJ11" t="e">
        <f>IF(#REF!=0,"",#REF!)</f>
        <v>#REF!</v>
      </c>
      <c r="BK11" t="e">
        <f>IF(#REF!=0,"",#REF!)</f>
        <v>#REF!</v>
      </c>
      <c r="BL11" t="e">
        <f>IF(#REF!=0,"",#REF!)</f>
        <v>#REF!</v>
      </c>
      <c r="BM11" t="e">
        <f>IF(#REF!=0,"",#REF!)</f>
        <v>#REF!</v>
      </c>
      <c r="BN11" t="e">
        <f>IF(#REF!=0,"",#REF!)</f>
        <v>#REF!</v>
      </c>
      <c r="BO11" t="e">
        <f>IF(#REF!=0,"",#REF!)</f>
        <v>#REF!</v>
      </c>
      <c r="BP11" t="e">
        <f>IF(#REF!=0,"",#REF!)</f>
        <v>#REF!</v>
      </c>
      <c r="BQ11" t="e">
        <f>IF(#REF!=0,"",#REF!)</f>
        <v>#REF!</v>
      </c>
      <c r="BR11" t="e">
        <f>IF(#REF!=0,"",#REF!)</f>
        <v>#REF!</v>
      </c>
      <c r="BS11" t="e">
        <f>IF(#REF!=0,"",#REF!)</f>
        <v>#REF!</v>
      </c>
      <c r="BT11" t="e">
        <f>IF(#REF!=0,"",#REF!)</f>
        <v>#REF!</v>
      </c>
      <c r="BU11" t="e">
        <f>IF(#REF!=0,"",#REF!)</f>
        <v>#REF!</v>
      </c>
      <c r="BV11" t="e">
        <f>IF(#REF!=0,"",#REF!)</f>
        <v>#REF!</v>
      </c>
      <c r="BW11" t="e">
        <f>IF(#REF!=0,"",#REF!)</f>
        <v>#REF!</v>
      </c>
      <c r="BX11" t="e">
        <f>IF(#REF!=0,"",#REF!)</f>
        <v>#REF!</v>
      </c>
      <c r="BY11" t="e">
        <f>IF(#REF!=0,"",#REF!)</f>
        <v>#REF!</v>
      </c>
      <c r="BZ11" t="e">
        <f>IF(#REF!=0,"",#REF!)</f>
        <v>#REF!</v>
      </c>
      <c r="CA11" t="e">
        <f>IF(#REF!=0,"",#REF!)</f>
        <v>#REF!</v>
      </c>
      <c r="CB11" t="e">
        <f>IF(#REF!=0,"",#REF!)</f>
        <v>#REF!</v>
      </c>
      <c r="CC11" t="e">
        <f>IF(#REF!=0,"",#REF!)</f>
        <v>#REF!</v>
      </c>
      <c r="CD11" t="e">
        <f>IF(#REF!=0,"",#REF!)</f>
        <v>#REF!</v>
      </c>
      <c r="CE11" t="e">
        <f>IF(#REF!=0,"",#REF!)</f>
        <v>#REF!</v>
      </c>
      <c r="CF11" t="e">
        <f>IF(#REF!=0,"",#REF!)</f>
        <v>#REF!</v>
      </c>
      <c r="CG11" t="e">
        <f>IF(#REF!=0,"",#REF!)</f>
        <v>#REF!</v>
      </c>
      <c r="CH11" t="e">
        <f>IF(#REF!=0,"",#REF!)</f>
        <v>#REF!</v>
      </c>
      <c r="CI11" t="e">
        <f>IF(#REF!=0,"",#REF!)</f>
        <v>#REF!</v>
      </c>
      <c r="CJ11" t="e">
        <f>IF(#REF!=0,"",#REF!)</f>
        <v>#REF!</v>
      </c>
      <c r="CK11" t="e">
        <f>IF(#REF!=0,"",#REF!)</f>
        <v>#REF!</v>
      </c>
      <c r="CL11" t="e">
        <f>IF(#REF!=0,"",#REF!)</f>
        <v>#REF!</v>
      </c>
      <c r="CM11" t="e">
        <f>IF(#REF!=0,"",#REF!)</f>
        <v>#REF!</v>
      </c>
      <c r="CN11" t="e">
        <f>IF(#REF!=0,"",#REF!)</f>
        <v>#REF!</v>
      </c>
      <c r="CO11" s="188"/>
      <c r="CS11" t="str">
        <f t="shared" si="0"/>
        <v/>
      </c>
      <c r="CT11" t="str">
        <f t="shared" si="1"/>
        <v/>
      </c>
    </row>
    <row r="12" spans="1:99">
      <c r="A12" t="e">
        <f>IF(#REF!=0,"",#REF!)</f>
        <v>#REF!</v>
      </c>
      <c r="B12" s="176" t="s">
        <v>247</v>
      </c>
      <c r="C12" s="177">
        <v>41044</v>
      </c>
      <c r="D12" t="e">
        <f>IF(#REF!=0,"",#REF!)</f>
        <v>#REF!</v>
      </c>
      <c r="E12" t="e">
        <f>IF(#REF!=0,"",#REF!)</f>
        <v>#REF!</v>
      </c>
      <c r="I12" t="e">
        <f>IF(#REF!=0,"",#REF!)</f>
        <v>#REF!</v>
      </c>
      <c r="J12" t="e">
        <f>IF(#REF!=0,"",#REF!)</f>
        <v>#REF!</v>
      </c>
      <c r="K12" t="e">
        <f>IF(#REF!=0,"",#REF!)</f>
        <v>#REF!</v>
      </c>
      <c r="L12" t="e">
        <f>IF(#REF!=0,"",#REF!)</f>
        <v>#REF!</v>
      </c>
      <c r="M12" t="e">
        <f>IF(#REF!=0,"",#REF!)</f>
        <v>#REF!</v>
      </c>
      <c r="N12" t="e">
        <f>IF(#REF!=0,"",#REF!)</f>
        <v>#REF!</v>
      </c>
      <c r="O12" t="e">
        <f>IF(#REF!=0,"",#REF!)</f>
        <v>#REF!</v>
      </c>
      <c r="P12" t="e">
        <f>IF(#REF!=0,"",#REF!)</f>
        <v>#REF!</v>
      </c>
      <c r="Q12" t="e">
        <f>IF(#REF!=0,"",#REF!)</f>
        <v>#REF!</v>
      </c>
      <c r="R12" t="e">
        <f>IF(#REF!=0,"",#REF!)</f>
        <v>#REF!</v>
      </c>
      <c r="S12" t="e">
        <f>IF(#REF!=0,"",#REF!)</f>
        <v>#REF!</v>
      </c>
      <c r="T12" t="e">
        <f>IF(#REF!=0,"",#REF!)</f>
        <v>#REF!</v>
      </c>
      <c r="U12" t="e">
        <f>IF(#REF!=0,"",#REF!)</f>
        <v>#REF!</v>
      </c>
      <c r="V12" t="e">
        <f>IF(#REF!=0,"",#REF!)</f>
        <v>#REF!</v>
      </c>
      <c r="W12" t="e">
        <f>IF(#REF!=0,"",#REF!)</f>
        <v>#REF!</v>
      </c>
      <c r="X12" t="e">
        <f>IF(#REF!=0,"",#REF!)</f>
        <v>#REF!</v>
      </c>
      <c r="Y12" t="e">
        <f>IF(#REF!=0,"",#REF!)</f>
        <v>#REF!</v>
      </c>
      <c r="Z12" t="e">
        <f>IF(#REF!=0,"",#REF!)</f>
        <v>#REF!</v>
      </c>
      <c r="AA12" t="e">
        <f>IF(#REF!=0,"",#REF!)</f>
        <v>#REF!</v>
      </c>
      <c r="AB12" t="e">
        <f>IF(#REF!=0,"",#REF!)</f>
        <v>#REF!</v>
      </c>
      <c r="AC12" t="e">
        <f>IF(#REF!=0,"",#REF!)</f>
        <v>#REF!</v>
      </c>
      <c r="AD12" t="e">
        <f>IF(#REF!=0,"",#REF!)</f>
        <v>#REF!</v>
      </c>
      <c r="AE12" t="e">
        <f>IF(#REF!=0,"",#REF!)</f>
        <v>#REF!</v>
      </c>
      <c r="AF12" t="e">
        <f>IF(#REF!=0,"",#REF!)</f>
        <v>#REF!</v>
      </c>
      <c r="AG12" t="e">
        <f>IF(#REF!=0,"",#REF!)</f>
        <v>#REF!</v>
      </c>
      <c r="AH12" t="e">
        <f>IF(#REF!=0,"",#REF!)</f>
        <v>#REF!</v>
      </c>
      <c r="AI12" t="e">
        <f>IF(#REF!=0,"",#REF!)</f>
        <v>#REF!</v>
      </c>
      <c r="AJ12" t="e">
        <f>IF(#REF!=0,"",#REF!)</f>
        <v>#REF!</v>
      </c>
      <c r="AK12" t="e">
        <f>IF(#REF!=0,"",#REF!)</f>
        <v>#REF!</v>
      </c>
      <c r="AL12" t="e">
        <f>IF(#REF!=0,"",#REF!)</f>
        <v>#REF!</v>
      </c>
      <c r="AM12" t="e">
        <f>IF(#REF!=0,"",#REF!)</f>
        <v>#REF!</v>
      </c>
      <c r="AN12" t="e">
        <f>IF(#REF!=0,"",#REF!)</f>
        <v>#REF!</v>
      </c>
      <c r="AO12" t="e">
        <f>IF(#REF!=0,"",#REF!)</f>
        <v>#REF!</v>
      </c>
      <c r="AP12" t="e">
        <f>IF(#REF!=0,"",#REF!)</f>
        <v>#REF!</v>
      </c>
      <c r="AQ12" t="e">
        <f>IF(#REF!=0,"",#REF!)</f>
        <v>#REF!</v>
      </c>
      <c r="AR12" t="e">
        <f>IF(#REF!=0,"",#REF!)</f>
        <v>#REF!</v>
      </c>
      <c r="AS12" t="e">
        <f>IF(#REF!=0,"",#REF!)</f>
        <v>#REF!</v>
      </c>
      <c r="AT12" t="e">
        <f>IF(#REF!=0,"",#REF!)</f>
        <v>#REF!</v>
      </c>
      <c r="AU12" t="e">
        <f>IF(#REF!=0,"",#REF!)</f>
        <v>#REF!</v>
      </c>
      <c r="AV12" t="e">
        <f>IF(#REF!=0,"",#REF!)</f>
        <v>#REF!</v>
      </c>
      <c r="AW12" t="e">
        <f>IF(#REF!=0,"",#REF!)</f>
        <v>#REF!</v>
      </c>
      <c r="AX12" t="e">
        <f>IF(#REF!=0,"",#REF!)</f>
        <v>#REF!</v>
      </c>
      <c r="AY12" t="e">
        <f>IF(#REF!=0,"",#REF!)</f>
        <v>#REF!</v>
      </c>
      <c r="AZ12" t="e">
        <f>IF(#REF!=0,"",#REF!)</f>
        <v>#REF!</v>
      </c>
      <c r="BA12" t="e">
        <f>IF(#REF!=0,"",#REF!)</f>
        <v>#REF!</v>
      </c>
      <c r="BB12" t="e">
        <f>IF(#REF!=0,"",#REF!)</f>
        <v>#REF!</v>
      </c>
      <c r="BC12" t="e">
        <f>IF(#REF!=0,"",#REF!)</f>
        <v>#REF!</v>
      </c>
      <c r="BD12" t="e">
        <f>IF(#REF!=0,"",#REF!)</f>
        <v>#REF!</v>
      </c>
      <c r="BE12" t="e">
        <f>IF(#REF!=0,"",#REF!)</f>
        <v>#REF!</v>
      </c>
      <c r="BF12" t="e">
        <f>IF(#REF!=0,"",#REF!)</f>
        <v>#REF!</v>
      </c>
      <c r="BG12" t="e">
        <f>IF(#REF!=0,"",#REF!)</f>
        <v>#REF!</v>
      </c>
      <c r="BH12" t="e">
        <f>IF(#REF!=0,"",#REF!)</f>
        <v>#REF!</v>
      </c>
      <c r="BI12" t="e">
        <f>IF(#REF!=0,"",#REF!)</f>
        <v>#REF!</v>
      </c>
      <c r="BJ12" t="e">
        <f>IF(#REF!=0,"",#REF!)</f>
        <v>#REF!</v>
      </c>
      <c r="BK12" t="e">
        <f>IF(#REF!=0,"",#REF!)</f>
        <v>#REF!</v>
      </c>
      <c r="BL12" t="e">
        <f>IF(#REF!=0,"",#REF!)</f>
        <v>#REF!</v>
      </c>
      <c r="BM12" t="e">
        <f>IF(#REF!=0,"",#REF!)</f>
        <v>#REF!</v>
      </c>
      <c r="BN12" t="e">
        <f>IF(#REF!=0,"",#REF!)</f>
        <v>#REF!</v>
      </c>
      <c r="BO12" t="e">
        <f>IF(#REF!=0,"",#REF!)</f>
        <v>#REF!</v>
      </c>
      <c r="BP12" t="e">
        <f>IF(#REF!=0,"",#REF!)</f>
        <v>#REF!</v>
      </c>
      <c r="BQ12" t="e">
        <f>IF(#REF!=0,"",#REF!)</f>
        <v>#REF!</v>
      </c>
      <c r="BR12" t="e">
        <f>IF(#REF!=0,"",#REF!)</f>
        <v>#REF!</v>
      </c>
      <c r="BS12" t="e">
        <f>IF(#REF!=0,"",#REF!)</f>
        <v>#REF!</v>
      </c>
      <c r="BT12" t="e">
        <f>IF(#REF!=0,"",#REF!)</f>
        <v>#REF!</v>
      </c>
      <c r="BU12" t="e">
        <f>IF(#REF!=0,"",#REF!)</f>
        <v>#REF!</v>
      </c>
      <c r="BV12" t="e">
        <f>IF(#REF!=0,"",#REF!)</f>
        <v>#REF!</v>
      </c>
      <c r="BW12" t="e">
        <f>IF(#REF!=0,"",#REF!)</f>
        <v>#REF!</v>
      </c>
      <c r="BX12" t="e">
        <f>IF(#REF!=0,"",#REF!)</f>
        <v>#REF!</v>
      </c>
      <c r="BY12" t="e">
        <f>IF(#REF!=0,"",#REF!)</f>
        <v>#REF!</v>
      </c>
      <c r="BZ12" t="e">
        <f>IF(#REF!=0,"",#REF!)</f>
        <v>#REF!</v>
      </c>
      <c r="CA12" t="e">
        <f>IF(#REF!=0,"",#REF!)</f>
        <v>#REF!</v>
      </c>
      <c r="CB12" t="e">
        <f>IF(#REF!=0,"",#REF!)</f>
        <v>#REF!</v>
      </c>
      <c r="CC12" t="e">
        <f>IF(#REF!=0,"",#REF!)</f>
        <v>#REF!</v>
      </c>
      <c r="CD12" t="e">
        <f>IF(#REF!=0,"",#REF!)</f>
        <v>#REF!</v>
      </c>
      <c r="CE12" t="e">
        <f>IF(#REF!=0,"",#REF!)</f>
        <v>#REF!</v>
      </c>
      <c r="CF12" t="e">
        <f>IF(#REF!=0,"",#REF!)</f>
        <v>#REF!</v>
      </c>
      <c r="CG12" t="e">
        <f>IF(#REF!=0,"",#REF!)</f>
        <v>#REF!</v>
      </c>
      <c r="CH12" t="e">
        <f>IF(#REF!=0,"",#REF!)</f>
        <v>#REF!</v>
      </c>
      <c r="CI12" t="e">
        <f>IF(#REF!=0,"",#REF!)</f>
        <v>#REF!</v>
      </c>
      <c r="CJ12" t="e">
        <f>IF(#REF!=0,"",#REF!)</f>
        <v>#REF!</v>
      </c>
      <c r="CK12" t="e">
        <f>IF(#REF!=0,"",#REF!)</f>
        <v>#REF!</v>
      </c>
      <c r="CL12" t="e">
        <f>IF(#REF!=0,"",#REF!)</f>
        <v>#REF!</v>
      </c>
      <c r="CM12" t="e">
        <f>IF(#REF!=0,"",#REF!)</f>
        <v>#REF!</v>
      </c>
      <c r="CN12" t="e">
        <f>IF(#REF!=0,"",#REF!)</f>
        <v>#REF!</v>
      </c>
      <c r="CO12" s="188"/>
      <c r="CS12" t="str">
        <f>IF((+CQ12+CO12)=0,"",CO12+CQ12)</f>
        <v/>
      </c>
      <c r="CT12" t="str">
        <f>IF(CO12=0,"",ROUND(+CS12/65*25,2))</f>
        <v/>
      </c>
    </row>
    <row r="13" spans="1:99">
      <c r="A13" t="e">
        <f>IF(#REF!=0,"",#REF!)</f>
        <v>#REF!</v>
      </c>
      <c r="B13" t="s">
        <v>258</v>
      </c>
      <c r="C13" s="177">
        <v>41044</v>
      </c>
      <c r="D13" t="e">
        <f>IF(#REF!=0,"",#REF!)</f>
        <v>#REF!</v>
      </c>
      <c r="E13" t="e">
        <f>IF(#REF!=0,"",#REF!)</f>
        <v>#REF!</v>
      </c>
      <c r="I13" t="e">
        <f>IF(#REF!=0,"",#REF!)</f>
        <v>#REF!</v>
      </c>
      <c r="J13" t="e">
        <f>IF(#REF!=0,"",#REF!)</f>
        <v>#REF!</v>
      </c>
      <c r="K13" t="e">
        <f>IF(#REF!=0,"",#REF!)</f>
        <v>#REF!</v>
      </c>
      <c r="L13" t="e">
        <f>IF(#REF!=0,"",#REF!)</f>
        <v>#REF!</v>
      </c>
      <c r="M13" t="e">
        <f>IF(#REF!=0,"",#REF!)</f>
        <v>#REF!</v>
      </c>
      <c r="N13" t="e">
        <f>IF(#REF!=0,"",#REF!)</f>
        <v>#REF!</v>
      </c>
      <c r="O13" t="e">
        <f>IF(#REF!=0,"",#REF!)</f>
        <v>#REF!</v>
      </c>
      <c r="P13" t="e">
        <f>IF(#REF!=0,"",#REF!)</f>
        <v>#REF!</v>
      </c>
      <c r="Q13" t="e">
        <f>IF(#REF!=0,"",#REF!)</f>
        <v>#REF!</v>
      </c>
      <c r="R13" t="e">
        <f>IF(#REF!=0,"",#REF!)</f>
        <v>#REF!</v>
      </c>
      <c r="S13" t="e">
        <f>IF(#REF!=0,"",#REF!)</f>
        <v>#REF!</v>
      </c>
      <c r="T13" t="e">
        <f>IF(#REF!=0,"",#REF!)</f>
        <v>#REF!</v>
      </c>
      <c r="U13" t="e">
        <f>IF(#REF!=0,"",#REF!)</f>
        <v>#REF!</v>
      </c>
      <c r="V13" t="e">
        <f>IF(#REF!=0,"",#REF!)</f>
        <v>#REF!</v>
      </c>
      <c r="W13" t="e">
        <f>IF(#REF!=0,"",#REF!)</f>
        <v>#REF!</v>
      </c>
      <c r="X13" t="e">
        <f>IF(#REF!=0,"",#REF!)</f>
        <v>#REF!</v>
      </c>
      <c r="Y13" t="e">
        <f>IF(#REF!=0,"",#REF!)</f>
        <v>#REF!</v>
      </c>
      <c r="Z13" t="e">
        <f>IF(#REF!=0,"",#REF!)</f>
        <v>#REF!</v>
      </c>
      <c r="AA13" t="e">
        <f>IF(#REF!=0,"",#REF!)</f>
        <v>#REF!</v>
      </c>
      <c r="AB13" t="e">
        <f>IF(#REF!=0,"",#REF!)</f>
        <v>#REF!</v>
      </c>
      <c r="AC13" t="e">
        <f>IF(#REF!=0,"",#REF!)</f>
        <v>#REF!</v>
      </c>
      <c r="AD13" t="e">
        <f>IF(#REF!=0,"",#REF!)</f>
        <v>#REF!</v>
      </c>
      <c r="AE13" t="e">
        <f>IF(#REF!=0,"",#REF!)</f>
        <v>#REF!</v>
      </c>
      <c r="AF13" t="e">
        <f>IF(#REF!=0,"",#REF!)</f>
        <v>#REF!</v>
      </c>
      <c r="AG13" t="e">
        <f>IF(#REF!=0,"",#REF!)</f>
        <v>#REF!</v>
      </c>
      <c r="AH13" t="e">
        <f>IF(#REF!=0,"",#REF!)</f>
        <v>#REF!</v>
      </c>
      <c r="AI13" t="e">
        <f>IF(#REF!=0,"",#REF!)</f>
        <v>#REF!</v>
      </c>
      <c r="AJ13" t="e">
        <f>IF(#REF!=0,"",#REF!)</f>
        <v>#REF!</v>
      </c>
      <c r="AK13" t="e">
        <f>IF(#REF!=0,"",#REF!)</f>
        <v>#REF!</v>
      </c>
      <c r="AL13" t="e">
        <f>IF(#REF!=0,"",#REF!)</f>
        <v>#REF!</v>
      </c>
      <c r="AM13" t="e">
        <f>IF(#REF!=0,"",#REF!)</f>
        <v>#REF!</v>
      </c>
      <c r="AN13" t="e">
        <f>IF(#REF!=0,"",#REF!)</f>
        <v>#REF!</v>
      </c>
      <c r="AO13" t="e">
        <f>IF(#REF!=0,"",#REF!)</f>
        <v>#REF!</v>
      </c>
      <c r="AP13" t="e">
        <f>IF(#REF!=0,"",#REF!)</f>
        <v>#REF!</v>
      </c>
      <c r="AQ13" t="e">
        <f>IF(#REF!=0,"",#REF!)</f>
        <v>#REF!</v>
      </c>
      <c r="AR13" t="e">
        <f>IF(#REF!=0,"",#REF!)</f>
        <v>#REF!</v>
      </c>
      <c r="AS13" t="e">
        <f>IF(#REF!=0,"",#REF!)</f>
        <v>#REF!</v>
      </c>
      <c r="AT13" t="e">
        <f>IF(#REF!=0,"",#REF!)</f>
        <v>#REF!</v>
      </c>
      <c r="AU13" t="e">
        <f>IF(#REF!=0,"",#REF!)</f>
        <v>#REF!</v>
      </c>
      <c r="AV13" t="e">
        <f>IF(#REF!=0,"",#REF!)</f>
        <v>#REF!</v>
      </c>
      <c r="AW13" t="e">
        <f>IF(#REF!=0,"",#REF!)</f>
        <v>#REF!</v>
      </c>
      <c r="AX13" t="e">
        <f>IF(#REF!=0,"",#REF!)</f>
        <v>#REF!</v>
      </c>
      <c r="AY13" t="e">
        <f>IF(#REF!=0,"",#REF!)</f>
        <v>#REF!</v>
      </c>
      <c r="AZ13" t="e">
        <f>IF(#REF!=0,"",#REF!)</f>
        <v>#REF!</v>
      </c>
      <c r="BA13" t="e">
        <f>IF(#REF!=0,"",#REF!)</f>
        <v>#REF!</v>
      </c>
      <c r="BB13" t="e">
        <f>IF(#REF!=0,"",#REF!)</f>
        <v>#REF!</v>
      </c>
      <c r="BC13" t="e">
        <f>IF(#REF!=0,"",#REF!)</f>
        <v>#REF!</v>
      </c>
      <c r="BD13" t="e">
        <f>IF(#REF!=0,"",#REF!)</f>
        <v>#REF!</v>
      </c>
      <c r="BE13" t="e">
        <f>IF(#REF!=0,"",#REF!)</f>
        <v>#REF!</v>
      </c>
      <c r="BF13" t="e">
        <f>IF(#REF!=0,"",#REF!)</f>
        <v>#REF!</v>
      </c>
      <c r="BG13" t="e">
        <f>IF(#REF!=0,"",#REF!)</f>
        <v>#REF!</v>
      </c>
      <c r="BH13" t="e">
        <f>IF(#REF!=0,"",#REF!)</f>
        <v>#REF!</v>
      </c>
      <c r="BI13" t="e">
        <f>IF(#REF!=0,"",#REF!)</f>
        <v>#REF!</v>
      </c>
      <c r="BJ13" t="e">
        <f>IF(#REF!=0,"",#REF!)</f>
        <v>#REF!</v>
      </c>
      <c r="BK13" t="e">
        <f>IF(#REF!=0,"",#REF!)</f>
        <v>#REF!</v>
      </c>
      <c r="BL13" t="e">
        <f>IF(#REF!=0,"",#REF!)</f>
        <v>#REF!</v>
      </c>
      <c r="BM13" t="e">
        <f>IF(#REF!=0,"",#REF!)</f>
        <v>#REF!</v>
      </c>
      <c r="BN13" t="e">
        <f>IF(#REF!=0,"",#REF!)</f>
        <v>#REF!</v>
      </c>
      <c r="BO13" t="e">
        <f>IF(#REF!=0,"",#REF!)</f>
        <v>#REF!</v>
      </c>
      <c r="BP13" t="e">
        <f>IF(#REF!=0,"",#REF!)</f>
        <v>#REF!</v>
      </c>
      <c r="BQ13" t="e">
        <f>IF(#REF!=0,"",#REF!)</f>
        <v>#REF!</v>
      </c>
      <c r="BR13" t="e">
        <f>IF(#REF!=0,"",#REF!)</f>
        <v>#REF!</v>
      </c>
      <c r="BS13" t="e">
        <f>IF(#REF!=0,"",#REF!)</f>
        <v>#REF!</v>
      </c>
      <c r="BT13" t="e">
        <f>IF(#REF!=0,"",#REF!)</f>
        <v>#REF!</v>
      </c>
      <c r="BU13" t="e">
        <f>IF(#REF!=0,"",#REF!)</f>
        <v>#REF!</v>
      </c>
      <c r="BV13" t="e">
        <f>IF(#REF!=0,"",#REF!)</f>
        <v>#REF!</v>
      </c>
      <c r="BW13" t="e">
        <f>IF(#REF!=0,"",#REF!)</f>
        <v>#REF!</v>
      </c>
      <c r="BX13" t="e">
        <f>IF(#REF!=0,"",#REF!)</f>
        <v>#REF!</v>
      </c>
      <c r="BY13" t="e">
        <f>IF(#REF!=0,"",#REF!)</f>
        <v>#REF!</v>
      </c>
      <c r="BZ13" t="e">
        <f>IF(#REF!=0,"",#REF!)</f>
        <v>#REF!</v>
      </c>
      <c r="CA13" t="e">
        <f>IF(#REF!=0,"",#REF!)</f>
        <v>#REF!</v>
      </c>
      <c r="CB13" t="e">
        <f>IF(#REF!=0,"",#REF!)</f>
        <v>#REF!</v>
      </c>
      <c r="CC13" t="e">
        <f>IF(#REF!=0,"",#REF!)</f>
        <v>#REF!</v>
      </c>
      <c r="CD13" t="e">
        <f>IF(#REF!=0,"",#REF!)</f>
        <v>#REF!</v>
      </c>
      <c r="CE13" t="e">
        <f>IF(#REF!=0,"",#REF!)</f>
        <v>#REF!</v>
      </c>
      <c r="CF13" t="e">
        <f>IF(#REF!=0,"",#REF!)</f>
        <v>#REF!</v>
      </c>
      <c r="CG13" t="e">
        <f>IF(#REF!=0,"",#REF!)</f>
        <v>#REF!</v>
      </c>
      <c r="CH13" t="e">
        <f>IF(#REF!=0,"",#REF!)</f>
        <v>#REF!</v>
      </c>
      <c r="CI13" t="e">
        <f>IF(#REF!=0,"",#REF!)</f>
        <v>#REF!</v>
      </c>
      <c r="CJ13" t="e">
        <f>IF(#REF!=0,"",#REF!)</f>
        <v>#REF!</v>
      </c>
      <c r="CK13" t="e">
        <f>IF(#REF!=0,"",#REF!)</f>
        <v>#REF!</v>
      </c>
      <c r="CL13" t="e">
        <f>IF(#REF!=0,"",#REF!)</f>
        <v>#REF!</v>
      </c>
      <c r="CM13" t="e">
        <f>IF(#REF!=0,"",#REF!)</f>
        <v>#REF!</v>
      </c>
      <c r="CN13" t="e">
        <f>IF(#REF!=0,"",#REF!)</f>
        <v>#REF!</v>
      </c>
      <c r="CO13" s="188"/>
      <c r="CS13" t="str">
        <f t="shared" si="0"/>
        <v/>
      </c>
      <c r="CT13" t="str">
        <f t="shared" si="1"/>
        <v/>
      </c>
    </row>
    <row r="14" spans="1:99">
      <c r="A14" t="e">
        <f>IF(#REF!=0,"",#REF!)</f>
        <v>#REF!</v>
      </c>
      <c r="B14" s="176" t="s">
        <v>247</v>
      </c>
      <c r="C14" s="177">
        <v>41044</v>
      </c>
      <c r="D14" t="e">
        <f>IF(#REF!=0,"",#REF!)</f>
        <v>#REF!</v>
      </c>
      <c r="E14" t="e">
        <f>IF(#REF!=0,"",#REF!)</f>
        <v>#REF!</v>
      </c>
      <c r="I14" t="e">
        <f>IF(#REF!=0,"",#REF!)</f>
        <v>#REF!</v>
      </c>
      <c r="J14" t="e">
        <f>IF(#REF!=0,"",#REF!)</f>
        <v>#REF!</v>
      </c>
      <c r="K14" t="e">
        <f>IF(#REF!=0,"",#REF!)</f>
        <v>#REF!</v>
      </c>
      <c r="L14" t="e">
        <f>IF(#REF!=0,"",#REF!)</f>
        <v>#REF!</v>
      </c>
      <c r="M14" t="e">
        <f>IF(#REF!=0,"",#REF!)</f>
        <v>#REF!</v>
      </c>
      <c r="N14" t="e">
        <f>IF(#REF!=0,"",#REF!)</f>
        <v>#REF!</v>
      </c>
      <c r="O14" t="e">
        <f>IF(#REF!=0,"",#REF!)</f>
        <v>#REF!</v>
      </c>
      <c r="P14" t="e">
        <f>IF(#REF!=0,"",#REF!)</f>
        <v>#REF!</v>
      </c>
      <c r="Q14" t="e">
        <f>IF(#REF!=0,"",#REF!)</f>
        <v>#REF!</v>
      </c>
      <c r="R14" t="e">
        <f>IF(#REF!=0,"",#REF!)</f>
        <v>#REF!</v>
      </c>
      <c r="S14" t="e">
        <f>IF(#REF!=0,"",#REF!)</f>
        <v>#REF!</v>
      </c>
      <c r="T14" t="e">
        <f>IF(#REF!=0,"",#REF!)</f>
        <v>#REF!</v>
      </c>
      <c r="U14" t="e">
        <f>IF(#REF!=0,"",#REF!)</f>
        <v>#REF!</v>
      </c>
      <c r="V14" t="e">
        <f>IF(#REF!=0,"",#REF!)</f>
        <v>#REF!</v>
      </c>
      <c r="W14" t="e">
        <f>IF(#REF!=0,"",#REF!)</f>
        <v>#REF!</v>
      </c>
      <c r="X14" t="e">
        <f>IF(#REF!=0,"",#REF!)</f>
        <v>#REF!</v>
      </c>
      <c r="Y14" t="e">
        <f>IF(#REF!=0,"",#REF!)</f>
        <v>#REF!</v>
      </c>
      <c r="Z14" t="e">
        <f>IF(#REF!=0,"",#REF!)</f>
        <v>#REF!</v>
      </c>
      <c r="AA14" t="e">
        <f>IF(#REF!=0,"",#REF!)</f>
        <v>#REF!</v>
      </c>
      <c r="AB14" t="e">
        <f>IF(#REF!=0,"",#REF!)</f>
        <v>#REF!</v>
      </c>
      <c r="AC14" t="e">
        <f>IF(#REF!=0,"",#REF!)</f>
        <v>#REF!</v>
      </c>
      <c r="AD14" t="e">
        <f>IF(#REF!=0,"",#REF!)</f>
        <v>#REF!</v>
      </c>
      <c r="AE14" t="e">
        <f>IF(#REF!=0,"",#REF!)</f>
        <v>#REF!</v>
      </c>
      <c r="AF14" t="e">
        <f>IF(#REF!=0,"",#REF!)</f>
        <v>#REF!</v>
      </c>
      <c r="AG14" t="e">
        <f>IF(#REF!=0,"",#REF!)</f>
        <v>#REF!</v>
      </c>
      <c r="AH14" t="e">
        <f>IF(#REF!=0,"",#REF!)</f>
        <v>#REF!</v>
      </c>
      <c r="AI14" t="e">
        <f>IF(#REF!=0,"",#REF!)</f>
        <v>#REF!</v>
      </c>
      <c r="AJ14" t="e">
        <f>IF(#REF!=0,"",#REF!)</f>
        <v>#REF!</v>
      </c>
      <c r="AK14" t="e">
        <f>IF(#REF!=0,"",#REF!)</f>
        <v>#REF!</v>
      </c>
      <c r="AL14" t="e">
        <f>IF(#REF!=0,"",#REF!)</f>
        <v>#REF!</v>
      </c>
      <c r="AM14" t="e">
        <f>IF(#REF!=0,"",#REF!)</f>
        <v>#REF!</v>
      </c>
      <c r="AN14" t="e">
        <f>IF(#REF!=0,"",#REF!)</f>
        <v>#REF!</v>
      </c>
      <c r="AO14" t="e">
        <f>IF(#REF!=0,"",#REF!)</f>
        <v>#REF!</v>
      </c>
      <c r="AP14" t="e">
        <f>IF(#REF!=0,"",#REF!)</f>
        <v>#REF!</v>
      </c>
      <c r="AQ14" t="e">
        <f>IF(#REF!=0,"",#REF!)</f>
        <v>#REF!</v>
      </c>
      <c r="AR14" t="e">
        <f>IF(#REF!=0,"",#REF!)</f>
        <v>#REF!</v>
      </c>
      <c r="AS14" t="e">
        <f>IF(#REF!=0,"",#REF!)</f>
        <v>#REF!</v>
      </c>
      <c r="AT14" t="e">
        <f>IF(#REF!=0,"",#REF!)</f>
        <v>#REF!</v>
      </c>
      <c r="AU14" t="e">
        <f>IF(#REF!=0,"",#REF!)</f>
        <v>#REF!</v>
      </c>
      <c r="AV14" t="e">
        <f>IF(#REF!=0,"",#REF!)</f>
        <v>#REF!</v>
      </c>
      <c r="AW14" t="e">
        <f>IF(#REF!=0,"",#REF!)</f>
        <v>#REF!</v>
      </c>
      <c r="AX14" t="e">
        <f>IF(#REF!=0,"",#REF!)</f>
        <v>#REF!</v>
      </c>
      <c r="AY14" t="e">
        <f>IF(#REF!=0,"",#REF!)</f>
        <v>#REF!</v>
      </c>
      <c r="AZ14" t="e">
        <f>IF(#REF!=0,"",#REF!)</f>
        <v>#REF!</v>
      </c>
      <c r="BA14" t="e">
        <f>IF(#REF!=0,"",#REF!)</f>
        <v>#REF!</v>
      </c>
      <c r="BB14" t="e">
        <f>IF(#REF!=0,"",#REF!)</f>
        <v>#REF!</v>
      </c>
      <c r="BC14" t="e">
        <f>IF(#REF!=0,"",#REF!)</f>
        <v>#REF!</v>
      </c>
      <c r="BD14" t="e">
        <f>IF(#REF!=0,"",#REF!)</f>
        <v>#REF!</v>
      </c>
      <c r="BE14" t="e">
        <f>IF(#REF!=0,"",#REF!)</f>
        <v>#REF!</v>
      </c>
      <c r="BF14" t="e">
        <f>IF(#REF!=0,"",#REF!)</f>
        <v>#REF!</v>
      </c>
      <c r="BG14" t="e">
        <f>IF(#REF!=0,"",#REF!)</f>
        <v>#REF!</v>
      </c>
      <c r="BH14" t="e">
        <f>IF(#REF!=0,"",#REF!)</f>
        <v>#REF!</v>
      </c>
      <c r="BI14" t="e">
        <f>IF(#REF!=0,"",#REF!)</f>
        <v>#REF!</v>
      </c>
      <c r="BJ14" t="e">
        <f>IF(#REF!=0,"",#REF!)</f>
        <v>#REF!</v>
      </c>
      <c r="BK14" t="e">
        <f>IF(#REF!=0,"",#REF!)</f>
        <v>#REF!</v>
      </c>
      <c r="BL14" t="e">
        <f>IF(#REF!=0,"",#REF!)</f>
        <v>#REF!</v>
      </c>
      <c r="BM14" t="e">
        <f>IF(#REF!=0,"",#REF!)</f>
        <v>#REF!</v>
      </c>
      <c r="BN14" t="e">
        <f>IF(#REF!=0,"",#REF!)</f>
        <v>#REF!</v>
      </c>
      <c r="BO14" t="e">
        <f>IF(#REF!=0,"",#REF!)</f>
        <v>#REF!</v>
      </c>
      <c r="BP14" t="e">
        <f>IF(#REF!=0,"",#REF!)</f>
        <v>#REF!</v>
      </c>
      <c r="BQ14" t="e">
        <f>IF(#REF!=0,"",#REF!)</f>
        <v>#REF!</v>
      </c>
      <c r="BR14" t="e">
        <f>IF(#REF!=0,"",#REF!)</f>
        <v>#REF!</v>
      </c>
      <c r="BS14" t="e">
        <f>IF(#REF!=0,"",#REF!)</f>
        <v>#REF!</v>
      </c>
      <c r="BT14" t="e">
        <f>IF(#REF!=0,"",#REF!)</f>
        <v>#REF!</v>
      </c>
      <c r="BU14" t="e">
        <f>IF(#REF!=0,"",#REF!)</f>
        <v>#REF!</v>
      </c>
      <c r="BV14" t="e">
        <f>IF(#REF!=0,"",#REF!)</f>
        <v>#REF!</v>
      </c>
      <c r="BW14" t="e">
        <f>IF(#REF!=0,"",#REF!)</f>
        <v>#REF!</v>
      </c>
      <c r="BX14" t="e">
        <f>IF(#REF!=0,"",#REF!)</f>
        <v>#REF!</v>
      </c>
      <c r="BY14" t="e">
        <f>IF(#REF!=0,"",#REF!)</f>
        <v>#REF!</v>
      </c>
      <c r="BZ14" t="e">
        <f>IF(#REF!=0,"",#REF!)</f>
        <v>#REF!</v>
      </c>
      <c r="CA14" t="e">
        <f>IF(#REF!=0,"",#REF!)</f>
        <v>#REF!</v>
      </c>
      <c r="CB14" t="e">
        <f>IF(#REF!=0,"",#REF!)</f>
        <v>#REF!</v>
      </c>
      <c r="CC14" t="e">
        <f>IF(#REF!=0,"",#REF!)</f>
        <v>#REF!</v>
      </c>
      <c r="CD14" t="e">
        <f>IF(#REF!=0,"",#REF!)</f>
        <v>#REF!</v>
      </c>
      <c r="CE14" t="e">
        <f>IF(#REF!=0,"",#REF!)</f>
        <v>#REF!</v>
      </c>
      <c r="CF14" t="e">
        <f>IF(#REF!=0,"",#REF!)</f>
        <v>#REF!</v>
      </c>
      <c r="CG14" t="e">
        <f>IF(#REF!=0,"",#REF!)</f>
        <v>#REF!</v>
      </c>
      <c r="CH14" t="e">
        <f>IF(#REF!=0,"",#REF!)</f>
        <v>#REF!</v>
      </c>
      <c r="CI14" t="e">
        <f>IF(#REF!=0,"",#REF!)</f>
        <v>#REF!</v>
      </c>
      <c r="CJ14" t="e">
        <f>IF(#REF!=0,"",#REF!)</f>
        <v>#REF!</v>
      </c>
      <c r="CK14" t="e">
        <f>IF(#REF!=0,"",#REF!)</f>
        <v>#REF!</v>
      </c>
      <c r="CL14" t="e">
        <f>IF(#REF!=0,"",#REF!)</f>
        <v>#REF!</v>
      </c>
      <c r="CM14" t="e">
        <f>IF(#REF!=0,"",#REF!)</f>
        <v>#REF!</v>
      </c>
      <c r="CN14" t="e">
        <f>IF(#REF!=0,"",#REF!)</f>
        <v>#REF!</v>
      </c>
      <c r="CO14" s="188"/>
      <c r="CS14" t="str">
        <f>IF((+CQ14+CO14)=0,"",CO14+CQ14)</f>
        <v/>
      </c>
      <c r="CT14" t="str">
        <f>IF(CO14=0,"",ROUND(+CS14/65*25,2))</f>
        <v/>
      </c>
    </row>
    <row r="15" spans="1:99">
      <c r="A15" t="e">
        <f>IF(#REF!=0,"",#REF!)</f>
        <v>#REF!</v>
      </c>
      <c r="B15" t="s">
        <v>258</v>
      </c>
      <c r="C15" s="177">
        <v>41044</v>
      </c>
      <c r="D15" t="e">
        <f>IF(#REF!=0,"",#REF!)</f>
        <v>#REF!</v>
      </c>
      <c r="E15" t="e">
        <f>IF(#REF!=0,"",#REF!)</f>
        <v>#REF!</v>
      </c>
      <c r="I15" t="e">
        <f>IF(#REF!=0,"",#REF!)</f>
        <v>#REF!</v>
      </c>
      <c r="J15" t="e">
        <f>IF(#REF!=0,"",#REF!)</f>
        <v>#REF!</v>
      </c>
      <c r="K15" t="e">
        <f>IF(#REF!=0,"",#REF!)</f>
        <v>#REF!</v>
      </c>
      <c r="L15" t="e">
        <f>IF(#REF!=0,"",#REF!)</f>
        <v>#REF!</v>
      </c>
      <c r="M15" t="e">
        <f>IF(#REF!=0,"",#REF!)</f>
        <v>#REF!</v>
      </c>
      <c r="N15" t="e">
        <f>IF(#REF!=0,"",#REF!)</f>
        <v>#REF!</v>
      </c>
      <c r="O15" t="e">
        <f>IF(#REF!=0,"",#REF!)</f>
        <v>#REF!</v>
      </c>
      <c r="P15" t="e">
        <f>IF(#REF!=0,"",#REF!)</f>
        <v>#REF!</v>
      </c>
      <c r="Q15" t="e">
        <f>IF(#REF!=0,"",#REF!)</f>
        <v>#REF!</v>
      </c>
      <c r="R15" t="e">
        <f>IF(#REF!=0,"",#REF!)</f>
        <v>#REF!</v>
      </c>
      <c r="S15" t="e">
        <f>IF(#REF!=0,"",#REF!)</f>
        <v>#REF!</v>
      </c>
      <c r="T15" t="e">
        <f>IF(#REF!=0,"",#REF!)</f>
        <v>#REF!</v>
      </c>
      <c r="U15" t="e">
        <f>IF(#REF!=0,"",#REF!)</f>
        <v>#REF!</v>
      </c>
      <c r="V15" t="e">
        <f>IF(#REF!=0,"",#REF!)</f>
        <v>#REF!</v>
      </c>
      <c r="W15" t="e">
        <f>IF(#REF!=0,"",#REF!)</f>
        <v>#REF!</v>
      </c>
      <c r="X15" t="e">
        <f>IF(#REF!=0,"",#REF!)</f>
        <v>#REF!</v>
      </c>
      <c r="Y15" t="e">
        <f>IF(#REF!=0,"",#REF!)</f>
        <v>#REF!</v>
      </c>
      <c r="Z15" t="e">
        <f>IF(#REF!=0,"",#REF!)</f>
        <v>#REF!</v>
      </c>
      <c r="AA15" t="e">
        <f>IF(#REF!=0,"",#REF!)</f>
        <v>#REF!</v>
      </c>
      <c r="AB15" t="e">
        <f>IF(#REF!=0,"",#REF!)</f>
        <v>#REF!</v>
      </c>
      <c r="AC15" t="e">
        <f>IF(#REF!=0,"",#REF!)</f>
        <v>#REF!</v>
      </c>
      <c r="AD15" t="e">
        <f>IF(#REF!=0,"",#REF!)</f>
        <v>#REF!</v>
      </c>
      <c r="AE15" t="e">
        <f>IF(#REF!=0,"",#REF!)</f>
        <v>#REF!</v>
      </c>
      <c r="AF15" t="e">
        <f>IF(#REF!=0,"",#REF!)</f>
        <v>#REF!</v>
      </c>
      <c r="AG15" t="e">
        <f>IF(#REF!=0,"",#REF!)</f>
        <v>#REF!</v>
      </c>
      <c r="AH15" t="e">
        <f>IF(#REF!=0,"",#REF!)</f>
        <v>#REF!</v>
      </c>
      <c r="AI15" t="e">
        <f>IF(#REF!=0,"",#REF!)</f>
        <v>#REF!</v>
      </c>
      <c r="AJ15" t="e">
        <f>IF(#REF!=0,"",#REF!)</f>
        <v>#REF!</v>
      </c>
      <c r="AK15" t="e">
        <f>IF(#REF!=0,"",#REF!)</f>
        <v>#REF!</v>
      </c>
      <c r="AL15" t="e">
        <f>IF(#REF!=0,"",#REF!)</f>
        <v>#REF!</v>
      </c>
      <c r="AM15" t="e">
        <f>IF(#REF!=0,"",#REF!)</f>
        <v>#REF!</v>
      </c>
      <c r="AN15" t="e">
        <f>IF(#REF!=0,"",#REF!)</f>
        <v>#REF!</v>
      </c>
      <c r="AO15" t="e">
        <f>IF(#REF!=0,"",#REF!)</f>
        <v>#REF!</v>
      </c>
      <c r="AP15" t="e">
        <f>IF(#REF!=0,"",#REF!)</f>
        <v>#REF!</v>
      </c>
      <c r="AQ15" t="e">
        <f>IF(#REF!=0,"",#REF!)</f>
        <v>#REF!</v>
      </c>
      <c r="AR15" t="e">
        <f>IF(#REF!=0,"",#REF!)</f>
        <v>#REF!</v>
      </c>
      <c r="AS15" t="e">
        <f>IF(#REF!=0,"",#REF!)</f>
        <v>#REF!</v>
      </c>
      <c r="AT15" t="e">
        <f>IF(#REF!=0,"",#REF!)</f>
        <v>#REF!</v>
      </c>
      <c r="AU15" t="e">
        <f>IF(#REF!=0,"",#REF!)</f>
        <v>#REF!</v>
      </c>
      <c r="AV15" t="e">
        <f>IF(#REF!=0,"",#REF!)</f>
        <v>#REF!</v>
      </c>
      <c r="AW15" t="e">
        <f>IF(#REF!=0,"",#REF!)</f>
        <v>#REF!</v>
      </c>
      <c r="AX15" t="e">
        <f>IF(#REF!=0,"",#REF!)</f>
        <v>#REF!</v>
      </c>
      <c r="AY15" t="e">
        <f>IF(#REF!=0,"",#REF!)</f>
        <v>#REF!</v>
      </c>
      <c r="AZ15" t="e">
        <f>IF(#REF!=0,"",#REF!)</f>
        <v>#REF!</v>
      </c>
      <c r="BA15" t="e">
        <f>IF(#REF!=0,"",#REF!)</f>
        <v>#REF!</v>
      </c>
      <c r="BB15" t="e">
        <f>IF(#REF!=0,"",#REF!)</f>
        <v>#REF!</v>
      </c>
      <c r="BC15" t="e">
        <f>IF(#REF!=0,"",#REF!)</f>
        <v>#REF!</v>
      </c>
      <c r="BD15" t="e">
        <f>IF(#REF!=0,"",#REF!)</f>
        <v>#REF!</v>
      </c>
      <c r="BE15" t="e">
        <f>IF(#REF!=0,"",#REF!)</f>
        <v>#REF!</v>
      </c>
      <c r="BF15" t="e">
        <f>IF(#REF!=0,"",#REF!)</f>
        <v>#REF!</v>
      </c>
      <c r="BG15" t="e">
        <f>IF(#REF!=0,"",#REF!)</f>
        <v>#REF!</v>
      </c>
      <c r="BH15" t="e">
        <f>IF(#REF!=0,"",#REF!)</f>
        <v>#REF!</v>
      </c>
      <c r="BI15" t="e">
        <f>IF(#REF!=0,"",#REF!)</f>
        <v>#REF!</v>
      </c>
      <c r="BJ15" t="e">
        <f>IF(#REF!=0,"",#REF!)</f>
        <v>#REF!</v>
      </c>
      <c r="BK15" t="e">
        <f>IF(#REF!=0,"",#REF!)</f>
        <v>#REF!</v>
      </c>
      <c r="BL15" t="e">
        <f>IF(#REF!=0,"",#REF!)</f>
        <v>#REF!</v>
      </c>
      <c r="BM15" t="e">
        <f>IF(#REF!=0,"",#REF!)</f>
        <v>#REF!</v>
      </c>
      <c r="BN15" t="e">
        <f>IF(#REF!=0,"",#REF!)</f>
        <v>#REF!</v>
      </c>
      <c r="BO15" t="e">
        <f>IF(#REF!=0,"",#REF!)</f>
        <v>#REF!</v>
      </c>
      <c r="BP15" t="e">
        <f>IF(#REF!=0,"",#REF!)</f>
        <v>#REF!</v>
      </c>
      <c r="BQ15" t="e">
        <f>IF(#REF!=0,"",#REF!)</f>
        <v>#REF!</v>
      </c>
      <c r="BR15" t="e">
        <f>IF(#REF!=0,"",#REF!)</f>
        <v>#REF!</v>
      </c>
      <c r="BS15" t="e">
        <f>IF(#REF!=0,"",#REF!)</f>
        <v>#REF!</v>
      </c>
      <c r="BT15" t="e">
        <f>IF(#REF!=0,"",#REF!)</f>
        <v>#REF!</v>
      </c>
      <c r="BU15" t="e">
        <f>IF(#REF!=0,"",#REF!)</f>
        <v>#REF!</v>
      </c>
      <c r="BV15" t="e">
        <f>IF(#REF!=0,"",#REF!)</f>
        <v>#REF!</v>
      </c>
      <c r="BW15" t="e">
        <f>IF(#REF!=0,"",#REF!)</f>
        <v>#REF!</v>
      </c>
      <c r="BX15" t="e">
        <f>IF(#REF!=0,"",#REF!)</f>
        <v>#REF!</v>
      </c>
      <c r="BY15" t="e">
        <f>IF(#REF!=0,"",#REF!)</f>
        <v>#REF!</v>
      </c>
      <c r="BZ15" t="e">
        <f>IF(#REF!=0,"",#REF!)</f>
        <v>#REF!</v>
      </c>
      <c r="CA15" t="e">
        <f>IF(#REF!=0,"",#REF!)</f>
        <v>#REF!</v>
      </c>
      <c r="CB15" t="e">
        <f>IF(#REF!=0,"",#REF!)</f>
        <v>#REF!</v>
      </c>
      <c r="CC15" t="e">
        <f>IF(#REF!=0,"",#REF!)</f>
        <v>#REF!</v>
      </c>
      <c r="CD15" t="e">
        <f>IF(#REF!=0,"",#REF!)</f>
        <v>#REF!</v>
      </c>
      <c r="CE15" t="e">
        <f>IF(#REF!=0,"",#REF!)</f>
        <v>#REF!</v>
      </c>
      <c r="CF15" t="e">
        <f>IF(#REF!=0,"",#REF!)</f>
        <v>#REF!</v>
      </c>
      <c r="CG15" t="e">
        <f>IF(#REF!=0,"",#REF!)</f>
        <v>#REF!</v>
      </c>
      <c r="CH15" t="e">
        <f>IF(#REF!=0,"",#REF!)</f>
        <v>#REF!</v>
      </c>
      <c r="CI15" t="e">
        <f>IF(#REF!=0,"",#REF!)</f>
        <v>#REF!</v>
      </c>
      <c r="CJ15" t="e">
        <f>IF(#REF!=0,"",#REF!)</f>
        <v>#REF!</v>
      </c>
      <c r="CK15" t="e">
        <f>IF(#REF!=0,"",#REF!)</f>
        <v>#REF!</v>
      </c>
      <c r="CL15" t="e">
        <f>IF(#REF!=0,"",#REF!)</f>
        <v>#REF!</v>
      </c>
      <c r="CM15" t="e">
        <f>IF(#REF!=0,"",#REF!)</f>
        <v>#REF!</v>
      </c>
      <c r="CN15" t="e">
        <f>IF(#REF!=0,"",#REF!)</f>
        <v>#REF!</v>
      </c>
      <c r="CO15" s="188"/>
      <c r="CS15" t="str">
        <f t="shared" si="0"/>
        <v/>
      </c>
      <c r="CT15" t="str">
        <f t="shared" si="1"/>
        <v/>
      </c>
    </row>
    <row r="16" spans="1:99">
      <c r="A16" t="e">
        <f>IF(#REF!=0,"",#REF!)</f>
        <v>#REF!</v>
      </c>
      <c r="B16" s="176" t="s">
        <v>247</v>
      </c>
      <c r="C16" s="177">
        <v>41044</v>
      </c>
      <c r="D16" t="e">
        <f>IF(#REF!=0,"",#REF!)</f>
        <v>#REF!</v>
      </c>
      <c r="E16" t="e">
        <f>IF(#REF!=0,"",#REF!)</f>
        <v>#REF!</v>
      </c>
      <c r="I16" t="e">
        <f>IF(#REF!=0,"",#REF!)</f>
        <v>#REF!</v>
      </c>
      <c r="J16" t="e">
        <f>IF(#REF!=0,"",#REF!)</f>
        <v>#REF!</v>
      </c>
      <c r="K16" t="e">
        <f>IF(#REF!=0,"",#REF!)</f>
        <v>#REF!</v>
      </c>
      <c r="L16" t="e">
        <f>IF(#REF!=0,"",#REF!)</f>
        <v>#REF!</v>
      </c>
      <c r="M16" t="e">
        <f>IF(#REF!=0,"",#REF!)</f>
        <v>#REF!</v>
      </c>
      <c r="N16" t="e">
        <f>IF(#REF!=0,"",#REF!)</f>
        <v>#REF!</v>
      </c>
      <c r="O16" t="e">
        <f>IF(#REF!=0,"",#REF!)</f>
        <v>#REF!</v>
      </c>
      <c r="P16" t="e">
        <f>IF(#REF!=0,"",#REF!)</f>
        <v>#REF!</v>
      </c>
      <c r="Q16" t="e">
        <f>IF(#REF!=0,"",#REF!)</f>
        <v>#REF!</v>
      </c>
      <c r="R16" t="e">
        <f>IF(#REF!=0,"",#REF!)</f>
        <v>#REF!</v>
      </c>
      <c r="S16" t="e">
        <f>IF(#REF!=0,"",#REF!)</f>
        <v>#REF!</v>
      </c>
      <c r="T16" t="e">
        <f>IF(#REF!=0,"",#REF!)</f>
        <v>#REF!</v>
      </c>
      <c r="U16" t="e">
        <f>IF(#REF!=0,"",#REF!)</f>
        <v>#REF!</v>
      </c>
      <c r="V16" t="e">
        <f>IF(#REF!=0,"",#REF!)</f>
        <v>#REF!</v>
      </c>
      <c r="W16" t="e">
        <f>IF(#REF!=0,"",#REF!)</f>
        <v>#REF!</v>
      </c>
      <c r="X16" t="e">
        <f>IF(#REF!=0,"",#REF!)</f>
        <v>#REF!</v>
      </c>
      <c r="Y16" t="e">
        <f>IF(#REF!=0,"",#REF!)</f>
        <v>#REF!</v>
      </c>
      <c r="Z16" t="e">
        <f>IF(#REF!=0,"",#REF!)</f>
        <v>#REF!</v>
      </c>
      <c r="AA16" t="e">
        <f>IF(#REF!=0,"",#REF!)</f>
        <v>#REF!</v>
      </c>
      <c r="AB16" t="e">
        <f>IF(#REF!=0,"",#REF!)</f>
        <v>#REF!</v>
      </c>
      <c r="AC16" t="e">
        <f>IF(#REF!=0,"",#REF!)</f>
        <v>#REF!</v>
      </c>
      <c r="AD16" t="e">
        <f>IF(#REF!=0,"",#REF!)</f>
        <v>#REF!</v>
      </c>
      <c r="AE16" t="e">
        <f>IF(#REF!=0,"",#REF!)</f>
        <v>#REF!</v>
      </c>
      <c r="AF16" t="e">
        <f>IF(#REF!=0,"",#REF!)</f>
        <v>#REF!</v>
      </c>
      <c r="AG16" t="e">
        <f>IF(#REF!=0,"",#REF!)</f>
        <v>#REF!</v>
      </c>
      <c r="AH16" t="e">
        <f>IF(#REF!=0,"",#REF!)</f>
        <v>#REF!</v>
      </c>
      <c r="AI16" t="e">
        <f>IF(#REF!=0,"",#REF!)</f>
        <v>#REF!</v>
      </c>
      <c r="AJ16" t="e">
        <f>IF(#REF!=0,"",#REF!)</f>
        <v>#REF!</v>
      </c>
      <c r="AK16" t="e">
        <f>IF(#REF!=0,"",#REF!)</f>
        <v>#REF!</v>
      </c>
      <c r="AL16" t="e">
        <f>IF(#REF!=0,"",#REF!)</f>
        <v>#REF!</v>
      </c>
      <c r="AM16" t="e">
        <f>IF(#REF!=0,"",#REF!)</f>
        <v>#REF!</v>
      </c>
      <c r="AN16" t="e">
        <f>IF(#REF!=0,"",#REF!)</f>
        <v>#REF!</v>
      </c>
      <c r="AO16" t="e">
        <f>IF(#REF!=0,"",#REF!)</f>
        <v>#REF!</v>
      </c>
      <c r="AP16" t="e">
        <f>IF(#REF!=0,"",#REF!)</f>
        <v>#REF!</v>
      </c>
      <c r="AQ16" t="e">
        <f>IF(#REF!=0,"",#REF!)</f>
        <v>#REF!</v>
      </c>
      <c r="AR16" t="e">
        <f>IF(#REF!=0,"",#REF!)</f>
        <v>#REF!</v>
      </c>
      <c r="AS16" t="e">
        <f>IF(#REF!=0,"",#REF!)</f>
        <v>#REF!</v>
      </c>
      <c r="AT16" t="e">
        <f>IF(#REF!=0,"",#REF!)</f>
        <v>#REF!</v>
      </c>
      <c r="AU16" t="e">
        <f>IF(#REF!=0,"",#REF!)</f>
        <v>#REF!</v>
      </c>
      <c r="AV16" t="e">
        <f>IF(#REF!=0,"",#REF!)</f>
        <v>#REF!</v>
      </c>
      <c r="AW16" t="e">
        <f>IF(#REF!=0,"",#REF!)</f>
        <v>#REF!</v>
      </c>
      <c r="AX16" t="e">
        <f>IF(#REF!=0,"",#REF!)</f>
        <v>#REF!</v>
      </c>
      <c r="AY16" t="e">
        <f>IF(#REF!=0,"",#REF!)</f>
        <v>#REF!</v>
      </c>
      <c r="AZ16" t="e">
        <f>IF(#REF!=0,"",#REF!)</f>
        <v>#REF!</v>
      </c>
      <c r="BA16" t="e">
        <f>IF(#REF!=0,"",#REF!)</f>
        <v>#REF!</v>
      </c>
      <c r="BB16" t="e">
        <f>IF(#REF!=0,"",#REF!)</f>
        <v>#REF!</v>
      </c>
      <c r="BC16" t="e">
        <f>IF(#REF!=0,"",#REF!)</f>
        <v>#REF!</v>
      </c>
      <c r="BD16" t="e">
        <f>IF(#REF!=0,"",#REF!)</f>
        <v>#REF!</v>
      </c>
      <c r="BE16" t="e">
        <f>IF(#REF!=0,"",#REF!)</f>
        <v>#REF!</v>
      </c>
      <c r="BF16" t="e">
        <f>IF(#REF!=0,"",#REF!)</f>
        <v>#REF!</v>
      </c>
      <c r="BG16" t="e">
        <f>IF(#REF!=0,"",#REF!)</f>
        <v>#REF!</v>
      </c>
      <c r="BH16" t="e">
        <f>IF(#REF!=0,"",#REF!)</f>
        <v>#REF!</v>
      </c>
      <c r="BI16" t="e">
        <f>IF(#REF!=0,"",#REF!)</f>
        <v>#REF!</v>
      </c>
      <c r="BJ16" t="e">
        <f>IF(#REF!=0,"",#REF!)</f>
        <v>#REF!</v>
      </c>
      <c r="BK16" t="e">
        <f>IF(#REF!=0,"",#REF!)</f>
        <v>#REF!</v>
      </c>
      <c r="BL16" t="e">
        <f>IF(#REF!=0,"",#REF!)</f>
        <v>#REF!</v>
      </c>
      <c r="BM16" t="e">
        <f>IF(#REF!=0,"",#REF!)</f>
        <v>#REF!</v>
      </c>
      <c r="BN16" t="e">
        <f>IF(#REF!=0,"",#REF!)</f>
        <v>#REF!</v>
      </c>
      <c r="BO16" t="e">
        <f>IF(#REF!=0,"",#REF!)</f>
        <v>#REF!</v>
      </c>
      <c r="BP16" t="e">
        <f>IF(#REF!=0,"",#REF!)</f>
        <v>#REF!</v>
      </c>
      <c r="BQ16" t="e">
        <f>IF(#REF!=0,"",#REF!)</f>
        <v>#REF!</v>
      </c>
      <c r="BR16" t="e">
        <f>IF(#REF!=0,"",#REF!)</f>
        <v>#REF!</v>
      </c>
      <c r="BS16" t="e">
        <f>IF(#REF!=0,"",#REF!)</f>
        <v>#REF!</v>
      </c>
      <c r="BT16" t="e">
        <f>IF(#REF!=0,"",#REF!)</f>
        <v>#REF!</v>
      </c>
      <c r="BU16" t="e">
        <f>IF(#REF!=0,"",#REF!)</f>
        <v>#REF!</v>
      </c>
      <c r="BV16" t="e">
        <f>IF(#REF!=0,"",#REF!)</f>
        <v>#REF!</v>
      </c>
      <c r="BW16" t="e">
        <f>IF(#REF!=0,"",#REF!)</f>
        <v>#REF!</v>
      </c>
      <c r="BX16" t="e">
        <f>IF(#REF!=0,"",#REF!)</f>
        <v>#REF!</v>
      </c>
      <c r="BY16" t="e">
        <f>IF(#REF!=0,"",#REF!)</f>
        <v>#REF!</v>
      </c>
      <c r="BZ16" t="e">
        <f>IF(#REF!=0,"",#REF!)</f>
        <v>#REF!</v>
      </c>
      <c r="CA16" t="e">
        <f>IF(#REF!=0,"",#REF!)</f>
        <v>#REF!</v>
      </c>
      <c r="CB16" t="e">
        <f>IF(#REF!=0,"",#REF!)</f>
        <v>#REF!</v>
      </c>
      <c r="CC16" t="e">
        <f>IF(#REF!=0,"",#REF!)</f>
        <v>#REF!</v>
      </c>
      <c r="CD16" t="e">
        <f>IF(#REF!=0,"",#REF!)</f>
        <v>#REF!</v>
      </c>
      <c r="CE16" t="e">
        <f>IF(#REF!=0,"",#REF!)</f>
        <v>#REF!</v>
      </c>
      <c r="CF16" t="e">
        <f>IF(#REF!=0,"",#REF!)</f>
        <v>#REF!</v>
      </c>
      <c r="CG16" t="e">
        <f>IF(#REF!=0,"",#REF!)</f>
        <v>#REF!</v>
      </c>
      <c r="CH16" t="e">
        <f>IF(#REF!=0,"",#REF!)</f>
        <v>#REF!</v>
      </c>
      <c r="CI16" t="e">
        <f>IF(#REF!=0,"",#REF!)</f>
        <v>#REF!</v>
      </c>
      <c r="CJ16" t="e">
        <f>IF(#REF!=0,"",#REF!)</f>
        <v>#REF!</v>
      </c>
      <c r="CK16" t="e">
        <f>IF(#REF!=0,"",#REF!)</f>
        <v>#REF!</v>
      </c>
      <c r="CL16" t="e">
        <f>IF(#REF!=0,"",#REF!)</f>
        <v>#REF!</v>
      </c>
      <c r="CM16" t="e">
        <f>IF(#REF!=0,"",#REF!)</f>
        <v>#REF!</v>
      </c>
      <c r="CN16" t="e">
        <f>IF(#REF!=0,"",#REF!)</f>
        <v>#REF!</v>
      </c>
      <c r="CO16" s="188"/>
      <c r="CS16" t="str">
        <f>IF((+CQ16+CO16)=0,"",CO16+CQ16)</f>
        <v/>
      </c>
      <c r="CT16" t="str">
        <f>IF(CO16=0,"",ROUND(+CS16/65*25,2))</f>
        <v/>
      </c>
    </row>
    <row r="17" spans="1:98">
      <c r="A17" t="e">
        <f>IF(#REF!=0,"",#REF!)</f>
        <v>#REF!</v>
      </c>
      <c r="B17" t="s">
        <v>258</v>
      </c>
      <c r="C17" s="177">
        <v>41044</v>
      </c>
      <c r="D17" t="e">
        <f>IF(#REF!=0,"",#REF!)</f>
        <v>#REF!</v>
      </c>
      <c r="E17" t="e">
        <f>IF(#REF!=0,"",#REF!)</f>
        <v>#REF!</v>
      </c>
      <c r="I17" t="e">
        <f>IF(#REF!=0,"",#REF!)</f>
        <v>#REF!</v>
      </c>
      <c r="J17" t="e">
        <f>IF(#REF!=0,"",#REF!)</f>
        <v>#REF!</v>
      </c>
      <c r="K17" t="e">
        <f>IF(#REF!=0,"",#REF!)</f>
        <v>#REF!</v>
      </c>
      <c r="L17" t="e">
        <f>IF(#REF!=0,"",#REF!)</f>
        <v>#REF!</v>
      </c>
      <c r="M17" t="e">
        <f>IF(#REF!=0,"",#REF!)</f>
        <v>#REF!</v>
      </c>
      <c r="N17" t="e">
        <f>IF(#REF!=0,"",#REF!)</f>
        <v>#REF!</v>
      </c>
      <c r="O17" t="e">
        <f>IF(#REF!=0,"",#REF!)</f>
        <v>#REF!</v>
      </c>
      <c r="P17" t="e">
        <f>IF(#REF!=0,"",#REF!)</f>
        <v>#REF!</v>
      </c>
      <c r="Q17" t="e">
        <f>IF(#REF!=0,"",#REF!)</f>
        <v>#REF!</v>
      </c>
      <c r="R17" t="e">
        <f>IF(#REF!=0,"",#REF!)</f>
        <v>#REF!</v>
      </c>
      <c r="S17" t="e">
        <f>IF(#REF!=0,"",#REF!)</f>
        <v>#REF!</v>
      </c>
      <c r="T17" t="e">
        <f>IF(#REF!=0,"",#REF!)</f>
        <v>#REF!</v>
      </c>
      <c r="U17" t="e">
        <f>IF(#REF!=0,"",#REF!)</f>
        <v>#REF!</v>
      </c>
      <c r="V17" t="e">
        <f>IF(#REF!=0,"",#REF!)</f>
        <v>#REF!</v>
      </c>
      <c r="W17" t="e">
        <f>IF(#REF!=0,"",#REF!)</f>
        <v>#REF!</v>
      </c>
      <c r="X17" t="e">
        <f>IF(#REF!=0,"",#REF!)</f>
        <v>#REF!</v>
      </c>
      <c r="Y17" t="e">
        <f>IF(#REF!=0,"",#REF!)</f>
        <v>#REF!</v>
      </c>
      <c r="Z17" t="e">
        <f>IF(#REF!=0,"",#REF!)</f>
        <v>#REF!</v>
      </c>
      <c r="AA17" t="e">
        <f>IF(#REF!=0,"",#REF!)</f>
        <v>#REF!</v>
      </c>
      <c r="AB17" t="e">
        <f>IF(#REF!=0,"",#REF!)</f>
        <v>#REF!</v>
      </c>
      <c r="AC17" t="e">
        <f>IF(#REF!=0,"",#REF!)</f>
        <v>#REF!</v>
      </c>
      <c r="AD17" t="e">
        <f>IF(#REF!=0,"",#REF!)</f>
        <v>#REF!</v>
      </c>
      <c r="AE17" t="e">
        <f>IF(#REF!=0,"",#REF!)</f>
        <v>#REF!</v>
      </c>
      <c r="AF17" t="e">
        <f>IF(#REF!=0,"",#REF!)</f>
        <v>#REF!</v>
      </c>
      <c r="AG17" t="e">
        <f>IF(#REF!=0,"",#REF!)</f>
        <v>#REF!</v>
      </c>
      <c r="AH17" t="e">
        <f>IF(#REF!=0,"",#REF!)</f>
        <v>#REF!</v>
      </c>
      <c r="AI17" t="e">
        <f>IF(#REF!=0,"",#REF!)</f>
        <v>#REF!</v>
      </c>
      <c r="AJ17" t="e">
        <f>IF(#REF!=0,"",#REF!)</f>
        <v>#REF!</v>
      </c>
      <c r="AK17" t="e">
        <f>IF(#REF!=0,"",#REF!)</f>
        <v>#REF!</v>
      </c>
      <c r="AL17" t="e">
        <f>IF(#REF!=0,"",#REF!)</f>
        <v>#REF!</v>
      </c>
      <c r="AM17" t="e">
        <f>IF(#REF!=0,"",#REF!)</f>
        <v>#REF!</v>
      </c>
      <c r="AN17" t="e">
        <f>IF(#REF!=0,"",#REF!)</f>
        <v>#REF!</v>
      </c>
      <c r="AO17" t="e">
        <f>IF(#REF!=0,"",#REF!)</f>
        <v>#REF!</v>
      </c>
      <c r="AP17" t="e">
        <f>IF(#REF!=0,"",#REF!)</f>
        <v>#REF!</v>
      </c>
      <c r="AQ17" t="e">
        <f>IF(#REF!=0,"",#REF!)</f>
        <v>#REF!</v>
      </c>
      <c r="AR17" t="e">
        <f>IF(#REF!=0,"",#REF!)</f>
        <v>#REF!</v>
      </c>
      <c r="AS17" t="e">
        <f>IF(#REF!=0,"",#REF!)</f>
        <v>#REF!</v>
      </c>
      <c r="AT17" t="e">
        <f>IF(#REF!=0,"",#REF!)</f>
        <v>#REF!</v>
      </c>
      <c r="AU17" t="e">
        <f>IF(#REF!=0,"",#REF!)</f>
        <v>#REF!</v>
      </c>
      <c r="AV17" t="e">
        <f>IF(#REF!=0,"",#REF!)</f>
        <v>#REF!</v>
      </c>
      <c r="AW17" t="e">
        <f>IF(#REF!=0,"",#REF!)</f>
        <v>#REF!</v>
      </c>
      <c r="AX17" t="e">
        <f>IF(#REF!=0,"",#REF!)</f>
        <v>#REF!</v>
      </c>
      <c r="AY17" t="e">
        <f>IF(#REF!=0,"",#REF!)</f>
        <v>#REF!</v>
      </c>
      <c r="AZ17" t="e">
        <f>IF(#REF!=0,"",#REF!)</f>
        <v>#REF!</v>
      </c>
      <c r="BA17" t="e">
        <f>IF(#REF!=0,"",#REF!)</f>
        <v>#REF!</v>
      </c>
      <c r="BB17" t="e">
        <f>IF(#REF!=0,"",#REF!)</f>
        <v>#REF!</v>
      </c>
      <c r="BC17" t="e">
        <f>IF(#REF!=0,"",#REF!)</f>
        <v>#REF!</v>
      </c>
      <c r="BD17" t="e">
        <f>IF(#REF!=0,"",#REF!)</f>
        <v>#REF!</v>
      </c>
      <c r="BE17" t="e">
        <f>IF(#REF!=0,"",#REF!)</f>
        <v>#REF!</v>
      </c>
      <c r="BF17" t="e">
        <f>IF(#REF!=0,"",#REF!)</f>
        <v>#REF!</v>
      </c>
      <c r="BG17" t="e">
        <f>IF(#REF!=0,"",#REF!)</f>
        <v>#REF!</v>
      </c>
      <c r="BH17" t="e">
        <f>IF(#REF!=0,"",#REF!)</f>
        <v>#REF!</v>
      </c>
      <c r="BI17" t="e">
        <f>IF(#REF!=0,"",#REF!)</f>
        <v>#REF!</v>
      </c>
      <c r="BJ17" t="e">
        <f>IF(#REF!=0,"",#REF!)</f>
        <v>#REF!</v>
      </c>
      <c r="BK17" t="e">
        <f>IF(#REF!=0,"",#REF!)</f>
        <v>#REF!</v>
      </c>
      <c r="BL17" t="e">
        <f>IF(#REF!=0,"",#REF!)</f>
        <v>#REF!</v>
      </c>
      <c r="BM17" t="e">
        <f>IF(#REF!=0,"",#REF!)</f>
        <v>#REF!</v>
      </c>
      <c r="BN17" t="e">
        <f>IF(#REF!=0,"",#REF!)</f>
        <v>#REF!</v>
      </c>
      <c r="BO17" t="e">
        <f>IF(#REF!=0,"",#REF!)</f>
        <v>#REF!</v>
      </c>
      <c r="BP17" t="e">
        <f>IF(#REF!=0,"",#REF!)</f>
        <v>#REF!</v>
      </c>
      <c r="BQ17" t="e">
        <f>IF(#REF!=0,"",#REF!)</f>
        <v>#REF!</v>
      </c>
      <c r="BR17" t="e">
        <f>IF(#REF!=0,"",#REF!)</f>
        <v>#REF!</v>
      </c>
      <c r="BS17" t="e">
        <f>IF(#REF!=0,"",#REF!)</f>
        <v>#REF!</v>
      </c>
      <c r="BT17" t="e">
        <f>IF(#REF!=0,"",#REF!)</f>
        <v>#REF!</v>
      </c>
      <c r="BU17" t="e">
        <f>IF(#REF!=0,"",#REF!)</f>
        <v>#REF!</v>
      </c>
      <c r="BV17" t="e">
        <f>IF(#REF!=0,"",#REF!)</f>
        <v>#REF!</v>
      </c>
      <c r="BW17" t="e">
        <f>IF(#REF!=0,"",#REF!)</f>
        <v>#REF!</v>
      </c>
      <c r="BX17" t="e">
        <f>IF(#REF!=0,"",#REF!)</f>
        <v>#REF!</v>
      </c>
      <c r="BY17" t="e">
        <f>IF(#REF!=0,"",#REF!)</f>
        <v>#REF!</v>
      </c>
      <c r="BZ17" t="e">
        <f>IF(#REF!=0,"",#REF!)</f>
        <v>#REF!</v>
      </c>
      <c r="CA17" t="e">
        <f>IF(#REF!=0,"",#REF!)</f>
        <v>#REF!</v>
      </c>
      <c r="CB17" t="e">
        <f>IF(#REF!=0,"",#REF!)</f>
        <v>#REF!</v>
      </c>
      <c r="CC17" t="e">
        <f>IF(#REF!=0,"",#REF!)</f>
        <v>#REF!</v>
      </c>
      <c r="CD17" t="e">
        <f>IF(#REF!=0,"",#REF!)</f>
        <v>#REF!</v>
      </c>
      <c r="CE17" t="e">
        <f>IF(#REF!=0,"",#REF!)</f>
        <v>#REF!</v>
      </c>
      <c r="CF17" t="e">
        <f>IF(#REF!=0,"",#REF!)</f>
        <v>#REF!</v>
      </c>
      <c r="CG17" t="e">
        <f>IF(#REF!=0,"",#REF!)</f>
        <v>#REF!</v>
      </c>
      <c r="CH17" t="e">
        <f>IF(#REF!=0,"",#REF!)</f>
        <v>#REF!</v>
      </c>
      <c r="CI17" t="e">
        <f>IF(#REF!=0,"",#REF!)</f>
        <v>#REF!</v>
      </c>
      <c r="CJ17" t="e">
        <f>IF(#REF!=0,"",#REF!)</f>
        <v>#REF!</v>
      </c>
      <c r="CK17" t="e">
        <f>IF(#REF!=0,"",#REF!)</f>
        <v>#REF!</v>
      </c>
      <c r="CL17" t="e">
        <f>IF(#REF!=0,"",#REF!)</f>
        <v>#REF!</v>
      </c>
      <c r="CM17" t="e">
        <f>IF(#REF!=0,"",#REF!)</f>
        <v>#REF!</v>
      </c>
      <c r="CN17" t="e">
        <f>IF(#REF!=0,"",#REF!)</f>
        <v>#REF!</v>
      </c>
      <c r="CO17" s="188"/>
      <c r="CS17" t="str">
        <f t="shared" si="0"/>
        <v/>
      </c>
      <c r="CT17" t="str">
        <f t="shared" si="1"/>
        <v/>
      </c>
    </row>
    <row r="18" spans="1:98">
      <c r="A18" t="e">
        <f>IF(#REF!=0,"",#REF!)</f>
        <v>#REF!</v>
      </c>
      <c r="B18" s="176" t="s">
        <v>247</v>
      </c>
      <c r="C18" s="177">
        <v>41044</v>
      </c>
      <c r="D18" t="e">
        <f>IF(#REF!=0,"",#REF!)</f>
        <v>#REF!</v>
      </c>
      <c r="E18" t="e">
        <f>IF(#REF!=0,"",#REF!)</f>
        <v>#REF!</v>
      </c>
      <c r="I18" t="e">
        <f>IF(#REF!=0,"",#REF!)</f>
        <v>#REF!</v>
      </c>
      <c r="J18" t="e">
        <f>IF(#REF!=0,"",#REF!)</f>
        <v>#REF!</v>
      </c>
      <c r="K18" t="e">
        <f>IF(#REF!=0,"",#REF!)</f>
        <v>#REF!</v>
      </c>
      <c r="L18" t="e">
        <f>IF(#REF!=0,"",#REF!)</f>
        <v>#REF!</v>
      </c>
      <c r="M18" t="e">
        <f>IF(#REF!=0,"",#REF!)</f>
        <v>#REF!</v>
      </c>
      <c r="N18" t="e">
        <f>IF(#REF!=0,"",#REF!)</f>
        <v>#REF!</v>
      </c>
      <c r="O18" t="e">
        <f>IF(#REF!=0,"",#REF!)</f>
        <v>#REF!</v>
      </c>
      <c r="P18" t="e">
        <f>IF(#REF!=0,"",#REF!)</f>
        <v>#REF!</v>
      </c>
      <c r="Q18" t="e">
        <f>IF(#REF!=0,"",#REF!)</f>
        <v>#REF!</v>
      </c>
      <c r="R18" t="e">
        <f>IF(#REF!=0,"",#REF!)</f>
        <v>#REF!</v>
      </c>
      <c r="S18" t="e">
        <f>IF(#REF!=0,"",#REF!)</f>
        <v>#REF!</v>
      </c>
      <c r="T18" t="e">
        <f>IF(#REF!=0,"",#REF!)</f>
        <v>#REF!</v>
      </c>
      <c r="U18" t="e">
        <f>IF(#REF!=0,"",#REF!)</f>
        <v>#REF!</v>
      </c>
      <c r="V18" t="e">
        <f>IF(#REF!=0,"",#REF!)</f>
        <v>#REF!</v>
      </c>
      <c r="W18" t="e">
        <f>IF(#REF!=0,"",#REF!)</f>
        <v>#REF!</v>
      </c>
      <c r="X18" t="e">
        <f>IF(#REF!=0,"",#REF!)</f>
        <v>#REF!</v>
      </c>
      <c r="Y18" t="e">
        <f>IF(#REF!=0,"",#REF!)</f>
        <v>#REF!</v>
      </c>
      <c r="Z18" t="e">
        <f>IF(#REF!=0,"",#REF!)</f>
        <v>#REF!</v>
      </c>
      <c r="AA18" t="e">
        <f>IF(#REF!=0,"",#REF!)</f>
        <v>#REF!</v>
      </c>
      <c r="AB18" t="e">
        <f>IF(#REF!=0,"",#REF!)</f>
        <v>#REF!</v>
      </c>
      <c r="AC18" t="e">
        <f>IF(#REF!=0,"",#REF!)</f>
        <v>#REF!</v>
      </c>
      <c r="AD18" t="e">
        <f>IF(#REF!=0,"",#REF!)</f>
        <v>#REF!</v>
      </c>
      <c r="AE18" t="e">
        <f>IF(#REF!=0,"",#REF!)</f>
        <v>#REF!</v>
      </c>
      <c r="AF18" t="e">
        <f>IF(#REF!=0,"",#REF!)</f>
        <v>#REF!</v>
      </c>
      <c r="AG18" t="e">
        <f>IF(#REF!=0,"",#REF!)</f>
        <v>#REF!</v>
      </c>
      <c r="AH18" t="e">
        <f>IF(#REF!=0,"",#REF!)</f>
        <v>#REF!</v>
      </c>
      <c r="AI18" t="e">
        <f>IF(#REF!=0,"",#REF!)</f>
        <v>#REF!</v>
      </c>
      <c r="AJ18" t="e">
        <f>IF(#REF!=0,"",#REF!)</f>
        <v>#REF!</v>
      </c>
      <c r="AK18" t="e">
        <f>IF(#REF!=0,"",#REF!)</f>
        <v>#REF!</v>
      </c>
      <c r="AL18" t="e">
        <f>IF(#REF!=0,"",#REF!)</f>
        <v>#REF!</v>
      </c>
      <c r="AM18" t="e">
        <f>IF(#REF!=0,"",#REF!)</f>
        <v>#REF!</v>
      </c>
      <c r="AN18" t="e">
        <f>IF(#REF!=0,"",#REF!)</f>
        <v>#REF!</v>
      </c>
      <c r="AO18" t="e">
        <f>IF(#REF!=0,"",#REF!)</f>
        <v>#REF!</v>
      </c>
      <c r="AP18" t="e">
        <f>IF(#REF!=0,"",#REF!)</f>
        <v>#REF!</v>
      </c>
      <c r="AQ18" t="e">
        <f>IF(#REF!=0,"",#REF!)</f>
        <v>#REF!</v>
      </c>
      <c r="AR18" t="e">
        <f>IF(#REF!=0,"",#REF!)</f>
        <v>#REF!</v>
      </c>
      <c r="AS18" t="e">
        <f>IF(#REF!=0,"",#REF!)</f>
        <v>#REF!</v>
      </c>
      <c r="AT18" t="e">
        <f>IF(#REF!=0,"",#REF!)</f>
        <v>#REF!</v>
      </c>
      <c r="AU18" t="e">
        <f>IF(#REF!=0,"",#REF!)</f>
        <v>#REF!</v>
      </c>
      <c r="AV18" t="e">
        <f>IF(#REF!=0,"",#REF!)</f>
        <v>#REF!</v>
      </c>
      <c r="AW18" t="e">
        <f>IF(#REF!=0,"",#REF!)</f>
        <v>#REF!</v>
      </c>
      <c r="AX18" t="e">
        <f>IF(#REF!=0,"",#REF!)</f>
        <v>#REF!</v>
      </c>
      <c r="AY18" t="e">
        <f>IF(#REF!=0,"",#REF!)</f>
        <v>#REF!</v>
      </c>
      <c r="AZ18" t="e">
        <f>IF(#REF!=0,"",#REF!)</f>
        <v>#REF!</v>
      </c>
      <c r="BA18" t="e">
        <f>IF(#REF!=0,"",#REF!)</f>
        <v>#REF!</v>
      </c>
      <c r="BB18" t="e">
        <f>IF(#REF!=0,"",#REF!)</f>
        <v>#REF!</v>
      </c>
      <c r="BC18" t="e">
        <f>IF(#REF!=0,"",#REF!)</f>
        <v>#REF!</v>
      </c>
      <c r="BD18" t="e">
        <f>IF(#REF!=0,"",#REF!)</f>
        <v>#REF!</v>
      </c>
      <c r="BE18" t="e">
        <f>IF(#REF!=0,"",#REF!)</f>
        <v>#REF!</v>
      </c>
      <c r="BF18" t="e">
        <f>IF(#REF!=0,"",#REF!)</f>
        <v>#REF!</v>
      </c>
      <c r="BG18" t="e">
        <f>IF(#REF!=0,"",#REF!)</f>
        <v>#REF!</v>
      </c>
      <c r="BH18" t="e">
        <f>IF(#REF!=0,"",#REF!)</f>
        <v>#REF!</v>
      </c>
      <c r="BI18" t="e">
        <f>IF(#REF!=0,"",#REF!)</f>
        <v>#REF!</v>
      </c>
      <c r="BJ18" t="e">
        <f>IF(#REF!=0,"",#REF!)</f>
        <v>#REF!</v>
      </c>
      <c r="BK18" t="e">
        <f>IF(#REF!=0,"",#REF!)</f>
        <v>#REF!</v>
      </c>
      <c r="BL18" t="e">
        <f>IF(#REF!=0,"",#REF!)</f>
        <v>#REF!</v>
      </c>
      <c r="BM18" t="e">
        <f>IF(#REF!=0,"",#REF!)</f>
        <v>#REF!</v>
      </c>
      <c r="BN18" t="e">
        <f>IF(#REF!=0,"",#REF!)</f>
        <v>#REF!</v>
      </c>
      <c r="BO18" t="e">
        <f>IF(#REF!=0,"",#REF!)</f>
        <v>#REF!</v>
      </c>
      <c r="BP18" t="e">
        <f>IF(#REF!=0,"",#REF!)</f>
        <v>#REF!</v>
      </c>
      <c r="BQ18" t="e">
        <f>IF(#REF!=0,"",#REF!)</f>
        <v>#REF!</v>
      </c>
      <c r="BR18" t="e">
        <f>IF(#REF!=0,"",#REF!)</f>
        <v>#REF!</v>
      </c>
      <c r="BS18" t="e">
        <f>IF(#REF!=0,"",#REF!)</f>
        <v>#REF!</v>
      </c>
      <c r="BT18" t="e">
        <f>IF(#REF!=0,"",#REF!)</f>
        <v>#REF!</v>
      </c>
      <c r="BU18" t="e">
        <f>IF(#REF!=0,"",#REF!)</f>
        <v>#REF!</v>
      </c>
      <c r="BV18" t="e">
        <f>IF(#REF!=0,"",#REF!)</f>
        <v>#REF!</v>
      </c>
      <c r="BW18" t="e">
        <f>IF(#REF!=0,"",#REF!)</f>
        <v>#REF!</v>
      </c>
      <c r="BX18" t="e">
        <f>IF(#REF!=0,"",#REF!)</f>
        <v>#REF!</v>
      </c>
      <c r="BY18" t="e">
        <f>IF(#REF!=0,"",#REF!)</f>
        <v>#REF!</v>
      </c>
      <c r="BZ18" t="e">
        <f>IF(#REF!=0,"",#REF!)</f>
        <v>#REF!</v>
      </c>
      <c r="CA18" t="e">
        <f>IF(#REF!=0,"",#REF!)</f>
        <v>#REF!</v>
      </c>
      <c r="CB18" t="e">
        <f>IF(#REF!=0,"",#REF!)</f>
        <v>#REF!</v>
      </c>
      <c r="CC18" t="e">
        <f>IF(#REF!=0,"",#REF!)</f>
        <v>#REF!</v>
      </c>
      <c r="CD18" t="e">
        <f>IF(#REF!=0,"",#REF!)</f>
        <v>#REF!</v>
      </c>
      <c r="CE18" t="e">
        <f>IF(#REF!=0,"",#REF!)</f>
        <v>#REF!</v>
      </c>
      <c r="CF18" t="e">
        <f>IF(#REF!=0,"",#REF!)</f>
        <v>#REF!</v>
      </c>
      <c r="CG18" t="e">
        <f>IF(#REF!=0,"",#REF!)</f>
        <v>#REF!</v>
      </c>
      <c r="CH18" t="e">
        <f>IF(#REF!=0,"",#REF!)</f>
        <v>#REF!</v>
      </c>
      <c r="CI18" t="e">
        <f>IF(#REF!=0,"",#REF!)</f>
        <v>#REF!</v>
      </c>
      <c r="CJ18" t="e">
        <f>IF(#REF!=0,"",#REF!)</f>
        <v>#REF!</v>
      </c>
      <c r="CK18" t="e">
        <f>IF(#REF!=0,"",#REF!)</f>
        <v>#REF!</v>
      </c>
      <c r="CL18" t="e">
        <f>IF(#REF!=0,"",#REF!)</f>
        <v>#REF!</v>
      </c>
      <c r="CM18" t="e">
        <f>IF(#REF!=0,"",#REF!)</f>
        <v>#REF!</v>
      </c>
      <c r="CN18" t="e">
        <f>IF(#REF!=0,"",#REF!)</f>
        <v>#REF!</v>
      </c>
      <c r="CO18" s="188"/>
      <c r="CS18" t="str">
        <f>IF((+CQ18+CO18)=0,"",CO18+CQ18)</f>
        <v/>
      </c>
      <c r="CT18" t="str">
        <f>IF(CO18=0,"",ROUND(+CS18/65*25,2))</f>
        <v/>
      </c>
    </row>
    <row r="19" spans="1:98">
      <c r="A19" t="e">
        <f>IF(#REF!=0,"",#REF!)</f>
        <v>#REF!</v>
      </c>
      <c r="B19" t="s">
        <v>258</v>
      </c>
      <c r="C19" s="177">
        <v>41044</v>
      </c>
      <c r="D19" t="e">
        <f>IF(#REF!=0,"",#REF!)</f>
        <v>#REF!</v>
      </c>
      <c r="E19" t="e">
        <f>IF(#REF!=0,"",#REF!)</f>
        <v>#REF!</v>
      </c>
      <c r="I19" t="e">
        <f>IF(#REF!=0,"",#REF!)</f>
        <v>#REF!</v>
      </c>
      <c r="J19" t="e">
        <f>IF(#REF!=0,"",#REF!)</f>
        <v>#REF!</v>
      </c>
      <c r="K19" t="e">
        <f>IF(#REF!=0,"",#REF!)</f>
        <v>#REF!</v>
      </c>
      <c r="L19" t="e">
        <f>IF(#REF!=0,"",#REF!)</f>
        <v>#REF!</v>
      </c>
      <c r="M19" t="e">
        <f>IF(#REF!=0,"",#REF!)</f>
        <v>#REF!</v>
      </c>
      <c r="N19" t="e">
        <f>IF(#REF!=0,"",#REF!)</f>
        <v>#REF!</v>
      </c>
      <c r="O19" t="e">
        <f>IF(#REF!=0,"",#REF!)</f>
        <v>#REF!</v>
      </c>
      <c r="P19" t="e">
        <f>IF(#REF!=0,"",#REF!)</f>
        <v>#REF!</v>
      </c>
      <c r="Q19" t="e">
        <f>IF(#REF!=0,"",#REF!)</f>
        <v>#REF!</v>
      </c>
      <c r="R19" t="e">
        <f>IF(#REF!=0,"",#REF!)</f>
        <v>#REF!</v>
      </c>
      <c r="S19" t="e">
        <f>IF(#REF!=0,"",#REF!)</f>
        <v>#REF!</v>
      </c>
      <c r="T19" t="e">
        <f>IF(#REF!=0,"",#REF!)</f>
        <v>#REF!</v>
      </c>
      <c r="U19" t="e">
        <f>IF(#REF!=0,"",#REF!)</f>
        <v>#REF!</v>
      </c>
      <c r="V19" t="e">
        <f>IF(#REF!=0,"",#REF!)</f>
        <v>#REF!</v>
      </c>
      <c r="W19" t="e">
        <f>IF(#REF!=0,"",#REF!)</f>
        <v>#REF!</v>
      </c>
      <c r="X19" t="e">
        <f>IF(#REF!=0,"",#REF!)</f>
        <v>#REF!</v>
      </c>
      <c r="Y19" t="e">
        <f>IF(#REF!=0,"",#REF!)</f>
        <v>#REF!</v>
      </c>
      <c r="Z19" t="e">
        <f>IF(#REF!=0,"",#REF!)</f>
        <v>#REF!</v>
      </c>
      <c r="AA19" t="e">
        <f>IF(#REF!=0,"",#REF!)</f>
        <v>#REF!</v>
      </c>
      <c r="AB19" t="e">
        <f>IF(#REF!=0,"",#REF!)</f>
        <v>#REF!</v>
      </c>
      <c r="AC19" t="e">
        <f>IF(#REF!=0,"",#REF!)</f>
        <v>#REF!</v>
      </c>
      <c r="AD19" t="e">
        <f>IF(#REF!=0,"",#REF!)</f>
        <v>#REF!</v>
      </c>
      <c r="AE19" t="e">
        <f>IF(#REF!=0,"",#REF!)</f>
        <v>#REF!</v>
      </c>
      <c r="AF19" t="e">
        <f>IF(#REF!=0,"",#REF!)</f>
        <v>#REF!</v>
      </c>
      <c r="AG19" t="e">
        <f>IF(#REF!=0,"",#REF!)</f>
        <v>#REF!</v>
      </c>
      <c r="AH19" t="e">
        <f>IF(#REF!=0,"",#REF!)</f>
        <v>#REF!</v>
      </c>
      <c r="AI19" t="e">
        <f>IF(#REF!=0,"",#REF!)</f>
        <v>#REF!</v>
      </c>
      <c r="AJ19" t="e">
        <f>IF(#REF!=0,"",#REF!)</f>
        <v>#REF!</v>
      </c>
      <c r="AK19" t="e">
        <f>IF(#REF!=0,"",#REF!)</f>
        <v>#REF!</v>
      </c>
      <c r="AL19" t="e">
        <f>IF(#REF!=0,"",#REF!)</f>
        <v>#REF!</v>
      </c>
      <c r="AM19" t="e">
        <f>IF(#REF!=0,"",#REF!)</f>
        <v>#REF!</v>
      </c>
      <c r="AN19" t="e">
        <f>IF(#REF!=0,"",#REF!)</f>
        <v>#REF!</v>
      </c>
      <c r="AO19" t="e">
        <f>IF(#REF!=0,"",#REF!)</f>
        <v>#REF!</v>
      </c>
      <c r="AP19" t="e">
        <f>IF(#REF!=0,"",#REF!)</f>
        <v>#REF!</v>
      </c>
      <c r="AQ19" t="e">
        <f>IF(#REF!=0,"",#REF!)</f>
        <v>#REF!</v>
      </c>
      <c r="AR19" t="e">
        <f>IF(#REF!=0,"",#REF!)</f>
        <v>#REF!</v>
      </c>
      <c r="AS19" t="e">
        <f>IF(#REF!=0,"",#REF!)</f>
        <v>#REF!</v>
      </c>
      <c r="AT19" t="e">
        <f>IF(#REF!=0,"",#REF!)</f>
        <v>#REF!</v>
      </c>
      <c r="AU19" t="e">
        <f>IF(#REF!=0,"",#REF!)</f>
        <v>#REF!</v>
      </c>
      <c r="AV19" t="e">
        <f>IF(#REF!=0,"",#REF!)</f>
        <v>#REF!</v>
      </c>
      <c r="AW19" t="e">
        <f>IF(#REF!=0,"",#REF!)</f>
        <v>#REF!</v>
      </c>
      <c r="AX19" t="e">
        <f>IF(#REF!=0,"",#REF!)</f>
        <v>#REF!</v>
      </c>
      <c r="AY19" t="e">
        <f>IF(#REF!=0,"",#REF!)</f>
        <v>#REF!</v>
      </c>
      <c r="AZ19" t="e">
        <f>IF(#REF!=0,"",#REF!)</f>
        <v>#REF!</v>
      </c>
      <c r="BA19" t="e">
        <f>IF(#REF!=0,"",#REF!)</f>
        <v>#REF!</v>
      </c>
      <c r="BB19" t="e">
        <f>IF(#REF!=0,"",#REF!)</f>
        <v>#REF!</v>
      </c>
      <c r="BC19" t="e">
        <f>IF(#REF!=0,"",#REF!)</f>
        <v>#REF!</v>
      </c>
      <c r="BD19" t="e">
        <f>IF(#REF!=0,"",#REF!)</f>
        <v>#REF!</v>
      </c>
      <c r="BE19" t="e">
        <f>IF(#REF!=0,"",#REF!)</f>
        <v>#REF!</v>
      </c>
      <c r="BF19" t="e">
        <f>IF(#REF!=0,"",#REF!)</f>
        <v>#REF!</v>
      </c>
      <c r="BG19" t="e">
        <f>IF(#REF!=0,"",#REF!)</f>
        <v>#REF!</v>
      </c>
      <c r="BH19" t="e">
        <f>IF(#REF!=0,"",#REF!)</f>
        <v>#REF!</v>
      </c>
      <c r="BI19" t="e">
        <f>IF(#REF!=0,"",#REF!)</f>
        <v>#REF!</v>
      </c>
      <c r="BJ19" t="e">
        <f>IF(#REF!=0,"",#REF!)</f>
        <v>#REF!</v>
      </c>
      <c r="BK19" t="e">
        <f>IF(#REF!=0,"",#REF!)</f>
        <v>#REF!</v>
      </c>
      <c r="BL19" t="e">
        <f>IF(#REF!=0,"",#REF!)</f>
        <v>#REF!</v>
      </c>
      <c r="BM19" t="e">
        <f>IF(#REF!=0,"",#REF!)</f>
        <v>#REF!</v>
      </c>
      <c r="BN19" t="e">
        <f>IF(#REF!=0,"",#REF!)</f>
        <v>#REF!</v>
      </c>
      <c r="BO19" t="e">
        <f>IF(#REF!=0,"",#REF!)</f>
        <v>#REF!</v>
      </c>
      <c r="BP19" t="e">
        <f>IF(#REF!=0,"",#REF!)</f>
        <v>#REF!</v>
      </c>
      <c r="BQ19" t="e">
        <f>IF(#REF!=0,"",#REF!)</f>
        <v>#REF!</v>
      </c>
      <c r="BR19" t="e">
        <f>IF(#REF!=0,"",#REF!)</f>
        <v>#REF!</v>
      </c>
      <c r="BS19" t="e">
        <f>IF(#REF!=0,"",#REF!)</f>
        <v>#REF!</v>
      </c>
      <c r="BT19" t="e">
        <f>IF(#REF!=0,"",#REF!)</f>
        <v>#REF!</v>
      </c>
      <c r="BU19" t="e">
        <f>IF(#REF!=0,"",#REF!)</f>
        <v>#REF!</v>
      </c>
      <c r="BV19" t="e">
        <f>IF(#REF!=0,"",#REF!)</f>
        <v>#REF!</v>
      </c>
      <c r="BW19" t="e">
        <f>IF(#REF!=0,"",#REF!)</f>
        <v>#REF!</v>
      </c>
      <c r="BX19" t="e">
        <f>IF(#REF!=0,"",#REF!)</f>
        <v>#REF!</v>
      </c>
      <c r="BY19" t="e">
        <f>IF(#REF!=0,"",#REF!)</f>
        <v>#REF!</v>
      </c>
      <c r="BZ19" t="e">
        <f>IF(#REF!=0,"",#REF!)</f>
        <v>#REF!</v>
      </c>
      <c r="CA19" t="e">
        <f>IF(#REF!=0,"",#REF!)</f>
        <v>#REF!</v>
      </c>
      <c r="CB19" t="e">
        <f>IF(#REF!=0,"",#REF!)</f>
        <v>#REF!</v>
      </c>
      <c r="CC19" t="e">
        <f>IF(#REF!=0,"",#REF!)</f>
        <v>#REF!</v>
      </c>
      <c r="CD19" t="e">
        <f>IF(#REF!=0,"",#REF!)</f>
        <v>#REF!</v>
      </c>
      <c r="CE19" t="e">
        <f>IF(#REF!=0,"",#REF!)</f>
        <v>#REF!</v>
      </c>
      <c r="CF19" t="e">
        <f>IF(#REF!=0,"",#REF!)</f>
        <v>#REF!</v>
      </c>
      <c r="CG19" t="e">
        <f>IF(#REF!=0,"",#REF!)</f>
        <v>#REF!</v>
      </c>
      <c r="CH19" t="e">
        <f>IF(#REF!=0,"",#REF!)</f>
        <v>#REF!</v>
      </c>
      <c r="CI19" t="e">
        <f>IF(#REF!=0,"",#REF!)</f>
        <v>#REF!</v>
      </c>
      <c r="CJ19" t="e">
        <f>IF(#REF!=0,"",#REF!)</f>
        <v>#REF!</v>
      </c>
      <c r="CK19" t="e">
        <f>IF(#REF!=0,"",#REF!)</f>
        <v>#REF!</v>
      </c>
      <c r="CL19" t="e">
        <f>IF(#REF!=0,"",#REF!)</f>
        <v>#REF!</v>
      </c>
      <c r="CM19" t="e">
        <f>IF(#REF!=0,"",#REF!)</f>
        <v>#REF!</v>
      </c>
      <c r="CN19" t="e">
        <f>IF(#REF!=0,"",#REF!)</f>
        <v>#REF!</v>
      </c>
      <c r="CO19" s="188"/>
      <c r="CS19" t="str">
        <f t="shared" si="0"/>
        <v/>
      </c>
      <c r="CT19" t="str">
        <f t="shared" si="1"/>
        <v/>
      </c>
    </row>
    <row r="20" spans="1:98">
      <c r="A20" t="e">
        <f>IF(#REF!=0,"",#REF!)</f>
        <v>#REF!</v>
      </c>
      <c r="B20" s="176" t="s">
        <v>247</v>
      </c>
      <c r="C20" s="177">
        <v>41044</v>
      </c>
      <c r="D20" t="e">
        <f>IF(#REF!=0,"",#REF!)</f>
        <v>#REF!</v>
      </c>
      <c r="E20" t="e">
        <f>IF(#REF!=0,"",#REF!)</f>
        <v>#REF!</v>
      </c>
      <c r="I20" t="e">
        <f>IF(#REF!=0,"",#REF!)</f>
        <v>#REF!</v>
      </c>
      <c r="J20" t="e">
        <f>IF(#REF!=0,"",#REF!)</f>
        <v>#REF!</v>
      </c>
      <c r="K20" t="e">
        <f>IF(#REF!=0,"",#REF!)</f>
        <v>#REF!</v>
      </c>
      <c r="L20" t="e">
        <f>IF(#REF!=0,"",#REF!)</f>
        <v>#REF!</v>
      </c>
      <c r="M20" t="e">
        <f>IF(#REF!=0,"",#REF!)</f>
        <v>#REF!</v>
      </c>
      <c r="N20" t="e">
        <f>IF(#REF!=0,"",#REF!)</f>
        <v>#REF!</v>
      </c>
      <c r="O20" t="e">
        <f>IF(#REF!=0,"",#REF!)</f>
        <v>#REF!</v>
      </c>
      <c r="P20" t="e">
        <f>IF(#REF!=0,"",#REF!)</f>
        <v>#REF!</v>
      </c>
      <c r="Q20" t="e">
        <f>IF(#REF!=0,"",#REF!)</f>
        <v>#REF!</v>
      </c>
      <c r="R20" t="e">
        <f>IF(#REF!=0,"",#REF!)</f>
        <v>#REF!</v>
      </c>
      <c r="S20" t="e">
        <f>IF(#REF!=0,"",#REF!)</f>
        <v>#REF!</v>
      </c>
      <c r="T20" t="e">
        <f>IF(#REF!=0,"",#REF!)</f>
        <v>#REF!</v>
      </c>
      <c r="U20" t="e">
        <f>IF(#REF!=0,"",#REF!)</f>
        <v>#REF!</v>
      </c>
      <c r="V20" t="e">
        <f>IF(#REF!=0,"",#REF!)</f>
        <v>#REF!</v>
      </c>
      <c r="W20" t="e">
        <f>IF(#REF!=0,"",#REF!)</f>
        <v>#REF!</v>
      </c>
      <c r="X20" t="e">
        <f>IF(#REF!=0,"",#REF!)</f>
        <v>#REF!</v>
      </c>
      <c r="Y20" t="e">
        <f>IF(#REF!=0,"",#REF!)</f>
        <v>#REF!</v>
      </c>
      <c r="Z20" t="e">
        <f>IF(#REF!=0,"",#REF!)</f>
        <v>#REF!</v>
      </c>
      <c r="AA20" t="e">
        <f>IF(#REF!=0,"",#REF!)</f>
        <v>#REF!</v>
      </c>
      <c r="AB20" t="e">
        <f>IF(#REF!=0,"",#REF!)</f>
        <v>#REF!</v>
      </c>
      <c r="AC20" t="e">
        <f>IF(#REF!=0,"",#REF!)</f>
        <v>#REF!</v>
      </c>
      <c r="AD20" t="e">
        <f>IF(#REF!=0,"",#REF!)</f>
        <v>#REF!</v>
      </c>
      <c r="AE20" t="e">
        <f>IF(#REF!=0,"",#REF!)</f>
        <v>#REF!</v>
      </c>
      <c r="AF20" t="e">
        <f>IF(#REF!=0,"",#REF!)</f>
        <v>#REF!</v>
      </c>
      <c r="AG20" t="e">
        <f>IF(#REF!=0,"",#REF!)</f>
        <v>#REF!</v>
      </c>
      <c r="AH20" t="e">
        <f>IF(#REF!=0,"",#REF!)</f>
        <v>#REF!</v>
      </c>
      <c r="AI20" t="e">
        <f>IF(#REF!=0,"",#REF!)</f>
        <v>#REF!</v>
      </c>
      <c r="AJ20" t="e">
        <f>IF(#REF!=0,"",#REF!)</f>
        <v>#REF!</v>
      </c>
      <c r="AK20" t="e">
        <f>IF(#REF!=0,"",#REF!)</f>
        <v>#REF!</v>
      </c>
      <c r="AL20" t="e">
        <f>IF(#REF!=0,"",#REF!)</f>
        <v>#REF!</v>
      </c>
      <c r="AM20" t="e">
        <f>IF(#REF!=0,"",#REF!)</f>
        <v>#REF!</v>
      </c>
      <c r="AN20" t="e">
        <f>IF(#REF!=0,"",#REF!)</f>
        <v>#REF!</v>
      </c>
      <c r="AO20" t="e">
        <f>IF(#REF!=0,"",#REF!)</f>
        <v>#REF!</v>
      </c>
      <c r="AP20" t="e">
        <f>IF(#REF!=0,"",#REF!)</f>
        <v>#REF!</v>
      </c>
      <c r="AQ20" t="e">
        <f>IF(#REF!=0,"",#REF!)</f>
        <v>#REF!</v>
      </c>
      <c r="AR20" t="e">
        <f>IF(#REF!=0,"",#REF!)</f>
        <v>#REF!</v>
      </c>
      <c r="AS20" t="e">
        <f>IF(#REF!=0,"",#REF!)</f>
        <v>#REF!</v>
      </c>
      <c r="AT20" t="e">
        <f>IF(#REF!=0,"",#REF!)</f>
        <v>#REF!</v>
      </c>
      <c r="AU20" t="e">
        <f>IF(#REF!=0,"",#REF!)</f>
        <v>#REF!</v>
      </c>
      <c r="AV20" t="e">
        <f>IF(#REF!=0,"",#REF!)</f>
        <v>#REF!</v>
      </c>
      <c r="AW20" t="e">
        <f>IF(#REF!=0,"",#REF!)</f>
        <v>#REF!</v>
      </c>
      <c r="AX20" t="e">
        <f>IF(#REF!=0,"",#REF!)</f>
        <v>#REF!</v>
      </c>
      <c r="AY20" t="e">
        <f>IF(#REF!=0,"",#REF!)</f>
        <v>#REF!</v>
      </c>
      <c r="AZ20" t="e">
        <f>IF(#REF!=0,"",#REF!)</f>
        <v>#REF!</v>
      </c>
      <c r="BA20" t="e">
        <f>IF(#REF!=0,"",#REF!)</f>
        <v>#REF!</v>
      </c>
      <c r="BB20" t="e">
        <f>IF(#REF!=0,"",#REF!)</f>
        <v>#REF!</v>
      </c>
      <c r="BC20" t="e">
        <f>IF(#REF!=0,"",#REF!)</f>
        <v>#REF!</v>
      </c>
      <c r="BD20" t="e">
        <f>IF(#REF!=0,"",#REF!)</f>
        <v>#REF!</v>
      </c>
      <c r="BE20" t="e">
        <f>IF(#REF!=0,"",#REF!)</f>
        <v>#REF!</v>
      </c>
      <c r="BF20" t="e">
        <f>IF(#REF!=0,"",#REF!)</f>
        <v>#REF!</v>
      </c>
      <c r="BG20" t="e">
        <f>IF(#REF!=0,"",#REF!)</f>
        <v>#REF!</v>
      </c>
      <c r="BH20" t="e">
        <f>IF(#REF!=0,"",#REF!)</f>
        <v>#REF!</v>
      </c>
      <c r="BI20" t="e">
        <f>IF(#REF!=0,"",#REF!)</f>
        <v>#REF!</v>
      </c>
      <c r="BJ20" t="e">
        <f>IF(#REF!=0,"",#REF!)</f>
        <v>#REF!</v>
      </c>
      <c r="BK20" t="e">
        <f>IF(#REF!=0,"",#REF!)</f>
        <v>#REF!</v>
      </c>
      <c r="BL20" t="e">
        <f>IF(#REF!=0,"",#REF!)</f>
        <v>#REF!</v>
      </c>
      <c r="BM20" t="e">
        <f>IF(#REF!=0,"",#REF!)</f>
        <v>#REF!</v>
      </c>
      <c r="BN20" t="e">
        <f>IF(#REF!=0,"",#REF!)</f>
        <v>#REF!</v>
      </c>
      <c r="BO20" t="e">
        <f>IF(#REF!=0,"",#REF!)</f>
        <v>#REF!</v>
      </c>
      <c r="BP20" t="e">
        <f>IF(#REF!=0,"",#REF!)</f>
        <v>#REF!</v>
      </c>
      <c r="BQ20" t="e">
        <f>IF(#REF!=0,"",#REF!)</f>
        <v>#REF!</v>
      </c>
      <c r="BR20" t="e">
        <f>IF(#REF!=0,"",#REF!)</f>
        <v>#REF!</v>
      </c>
      <c r="BS20" t="e">
        <f>IF(#REF!=0,"",#REF!)</f>
        <v>#REF!</v>
      </c>
      <c r="BT20" t="e">
        <f>IF(#REF!=0,"",#REF!)</f>
        <v>#REF!</v>
      </c>
      <c r="BU20" t="e">
        <f>IF(#REF!=0,"",#REF!)</f>
        <v>#REF!</v>
      </c>
      <c r="BV20" t="e">
        <f>IF(#REF!=0,"",#REF!)</f>
        <v>#REF!</v>
      </c>
      <c r="BW20" t="e">
        <f>IF(#REF!=0,"",#REF!)</f>
        <v>#REF!</v>
      </c>
      <c r="BX20" t="e">
        <f>IF(#REF!=0,"",#REF!)</f>
        <v>#REF!</v>
      </c>
      <c r="BY20" t="e">
        <f>IF(#REF!=0,"",#REF!)</f>
        <v>#REF!</v>
      </c>
      <c r="BZ20" t="e">
        <f>IF(#REF!=0,"",#REF!)</f>
        <v>#REF!</v>
      </c>
      <c r="CA20" t="e">
        <f>IF(#REF!=0,"",#REF!)</f>
        <v>#REF!</v>
      </c>
      <c r="CB20" t="e">
        <f>IF(#REF!=0,"",#REF!)</f>
        <v>#REF!</v>
      </c>
      <c r="CC20" t="e">
        <f>IF(#REF!=0,"",#REF!)</f>
        <v>#REF!</v>
      </c>
      <c r="CD20" t="e">
        <f>IF(#REF!=0,"",#REF!)</f>
        <v>#REF!</v>
      </c>
      <c r="CE20" t="e">
        <f>IF(#REF!=0,"",#REF!)</f>
        <v>#REF!</v>
      </c>
      <c r="CF20" t="e">
        <f>IF(#REF!=0,"",#REF!)</f>
        <v>#REF!</v>
      </c>
      <c r="CG20" t="e">
        <f>IF(#REF!=0,"",#REF!)</f>
        <v>#REF!</v>
      </c>
      <c r="CH20" t="e">
        <f>IF(#REF!=0,"",#REF!)</f>
        <v>#REF!</v>
      </c>
      <c r="CI20" t="e">
        <f>IF(#REF!=0,"",#REF!)</f>
        <v>#REF!</v>
      </c>
      <c r="CJ20" t="e">
        <f>IF(#REF!=0,"",#REF!)</f>
        <v>#REF!</v>
      </c>
      <c r="CK20" t="e">
        <f>IF(#REF!=0,"",#REF!)</f>
        <v>#REF!</v>
      </c>
      <c r="CL20" t="e">
        <f>IF(#REF!=0,"",#REF!)</f>
        <v>#REF!</v>
      </c>
      <c r="CM20" t="e">
        <f>IF(#REF!=0,"",#REF!)</f>
        <v>#REF!</v>
      </c>
      <c r="CN20" t="e">
        <f>IF(#REF!=0,"",#REF!)</f>
        <v>#REF!</v>
      </c>
      <c r="CO20" s="188"/>
      <c r="CS20" t="str">
        <f>IF((+CQ20+CO20)=0,"",CO20+CQ20)</f>
        <v/>
      </c>
      <c r="CT20" t="str">
        <f>IF(CO20=0,"",ROUND(+CS20/65*25,2))</f>
        <v/>
      </c>
    </row>
    <row r="21" spans="1:98">
      <c r="A21" t="e">
        <f>IF(#REF!=0,"",#REF!)</f>
        <v>#REF!</v>
      </c>
      <c r="B21" t="s">
        <v>258</v>
      </c>
      <c r="C21" s="177">
        <v>41044</v>
      </c>
      <c r="D21" t="e">
        <f>IF(#REF!=0,"",#REF!)</f>
        <v>#REF!</v>
      </c>
      <c r="E21" t="e">
        <f>IF(#REF!=0,"",#REF!)</f>
        <v>#REF!</v>
      </c>
      <c r="I21" t="e">
        <f>IF(#REF!=0,"",#REF!)</f>
        <v>#REF!</v>
      </c>
      <c r="J21" t="e">
        <f>IF(#REF!=0,"",#REF!)</f>
        <v>#REF!</v>
      </c>
      <c r="K21" t="e">
        <f>IF(#REF!=0,"",#REF!)</f>
        <v>#REF!</v>
      </c>
      <c r="L21" t="e">
        <f>IF(#REF!=0,"",#REF!)</f>
        <v>#REF!</v>
      </c>
      <c r="M21" t="e">
        <f>IF(#REF!=0,"",#REF!)</f>
        <v>#REF!</v>
      </c>
      <c r="N21" t="e">
        <f>IF(#REF!=0,"",#REF!)</f>
        <v>#REF!</v>
      </c>
      <c r="O21" t="e">
        <f>IF(#REF!=0,"",#REF!)</f>
        <v>#REF!</v>
      </c>
      <c r="P21" t="e">
        <f>IF(#REF!=0,"",#REF!)</f>
        <v>#REF!</v>
      </c>
      <c r="Q21" t="e">
        <f>IF(#REF!=0,"",#REF!)</f>
        <v>#REF!</v>
      </c>
      <c r="R21" t="e">
        <f>IF(#REF!=0,"",#REF!)</f>
        <v>#REF!</v>
      </c>
      <c r="S21" t="e">
        <f>IF(#REF!=0,"",#REF!)</f>
        <v>#REF!</v>
      </c>
      <c r="T21" t="e">
        <f>IF(#REF!=0,"",#REF!)</f>
        <v>#REF!</v>
      </c>
      <c r="U21" t="e">
        <f>IF(#REF!=0,"",#REF!)</f>
        <v>#REF!</v>
      </c>
      <c r="V21" t="e">
        <f>IF(#REF!=0,"",#REF!)</f>
        <v>#REF!</v>
      </c>
      <c r="W21" t="e">
        <f>IF(#REF!=0,"",#REF!)</f>
        <v>#REF!</v>
      </c>
      <c r="X21" t="e">
        <f>IF(#REF!=0,"",#REF!)</f>
        <v>#REF!</v>
      </c>
      <c r="Y21" t="e">
        <f>IF(#REF!=0,"",#REF!)</f>
        <v>#REF!</v>
      </c>
      <c r="Z21" t="e">
        <f>IF(#REF!=0,"",#REF!)</f>
        <v>#REF!</v>
      </c>
      <c r="AA21" t="e">
        <f>IF(#REF!=0,"",#REF!)</f>
        <v>#REF!</v>
      </c>
      <c r="AB21" t="e">
        <f>IF(#REF!=0,"",#REF!)</f>
        <v>#REF!</v>
      </c>
      <c r="AC21" t="e">
        <f>IF(#REF!=0,"",#REF!)</f>
        <v>#REF!</v>
      </c>
      <c r="AD21" t="e">
        <f>IF(#REF!=0,"",#REF!)</f>
        <v>#REF!</v>
      </c>
      <c r="AE21" t="e">
        <f>IF(#REF!=0,"",#REF!)</f>
        <v>#REF!</v>
      </c>
      <c r="AF21" t="e">
        <f>IF(#REF!=0,"",#REF!)</f>
        <v>#REF!</v>
      </c>
      <c r="AG21" t="e">
        <f>IF(#REF!=0,"",#REF!)</f>
        <v>#REF!</v>
      </c>
      <c r="AH21" t="e">
        <f>IF(#REF!=0,"",#REF!)</f>
        <v>#REF!</v>
      </c>
      <c r="AI21" t="e">
        <f>IF(#REF!=0,"",#REF!)</f>
        <v>#REF!</v>
      </c>
      <c r="AJ21" t="e">
        <f>IF(#REF!=0,"",#REF!)</f>
        <v>#REF!</v>
      </c>
      <c r="AK21" t="e">
        <f>IF(#REF!=0,"",#REF!)</f>
        <v>#REF!</v>
      </c>
      <c r="AL21" t="e">
        <f>IF(#REF!=0,"",#REF!)</f>
        <v>#REF!</v>
      </c>
      <c r="AM21" t="e">
        <f>IF(#REF!=0,"",#REF!)</f>
        <v>#REF!</v>
      </c>
      <c r="AN21" t="e">
        <f>IF(#REF!=0,"",#REF!)</f>
        <v>#REF!</v>
      </c>
      <c r="AO21" t="e">
        <f>IF(#REF!=0,"",#REF!)</f>
        <v>#REF!</v>
      </c>
      <c r="AP21" t="e">
        <f>IF(#REF!=0,"",#REF!)</f>
        <v>#REF!</v>
      </c>
      <c r="AQ21" t="e">
        <f>IF(#REF!=0,"",#REF!)</f>
        <v>#REF!</v>
      </c>
      <c r="AR21" t="e">
        <f>IF(#REF!=0,"",#REF!)</f>
        <v>#REF!</v>
      </c>
      <c r="AS21" t="e">
        <f>IF(#REF!=0,"",#REF!)</f>
        <v>#REF!</v>
      </c>
      <c r="AT21" t="e">
        <f>IF(#REF!=0,"",#REF!)</f>
        <v>#REF!</v>
      </c>
      <c r="AU21" t="e">
        <f>IF(#REF!=0,"",#REF!)</f>
        <v>#REF!</v>
      </c>
      <c r="AV21" t="e">
        <f>IF(#REF!=0,"",#REF!)</f>
        <v>#REF!</v>
      </c>
      <c r="AW21" t="e">
        <f>IF(#REF!=0,"",#REF!)</f>
        <v>#REF!</v>
      </c>
      <c r="AX21" t="e">
        <f>IF(#REF!=0,"",#REF!)</f>
        <v>#REF!</v>
      </c>
      <c r="AY21" t="e">
        <f>IF(#REF!=0,"",#REF!)</f>
        <v>#REF!</v>
      </c>
      <c r="AZ21" t="e">
        <f>IF(#REF!=0,"",#REF!)</f>
        <v>#REF!</v>
      </c>
      <c r="BA21" t="e">
        <f>IF(#REF!=0,"",#REF!)</f>
        <v>#REF!</v>
      </c>
      <c r="BB21" t="e">
        <f>IF(#REF!=0,"",#REF!)</f>
        <v>#REF!</v>
      </c>
      <c r="BC21" t="e">
        <f>IF(#REF!=0,"",#REF!)</f>
        <v>#REF!</v>
      </c>
      <c r="BD21" t="e">
        <f>IF(#REF!=0,"",#REF!)</f>
        <v>#REF!</v>
      </c>
      <c r="BE21" t="e">
        <f>IF(#REF!=0,"",#REF!)</f>
        <v>#REF!</v>
      </c>
      <c r="BF21" t="e">
        <f>IF(#REF!=0,"",#REF!)</f>
        <v>#REF!</v>
      </c>
      <c r="BG21" t="e">
        <f>IF(#REF!=0,"",#REF!)</f>
        <v>#REF!</v>
      </c>
      <c r="BH21" t="e">
        <f>IF(#REF!=0,"",#REF!)</f>
        <v>#REF!</v>
      </c>
      <c r="BI21" t="e">
        <f>IF(#REF!=0,"",#REF!)</f>
        <v>#REF!</v>
      </c>
      <c r="BJ21" t="e">
        <f>IF(#REF!=0,"",#REF!)</f>
        <v>#REF!</v>
      </c>
      <c r="BK21" t="e">
        <f>IF(#REF!=0,"",#REF!)</f>
        <v>#REF!</v>
      </c>
      <c r="BL21" t="e">
        <f>IF(#REF!=0,"",#REF!)</f>
        <v>#REF!</v>
      </c>
      <c r="BM21" t="e">
        <f>IF(#REF!=0,"",#REF!)</f>
        <v>#REF!</v>
      </c>
      <c r="BN21" t="e">
        <f>IF(#REF!=0,"",#REF!)</f>
        <v>#REF!</v>
      </c>
      <c r="BO21" t="e">
        <f>IF(#REF!=0,"",#REF!)</f>
        <v>#REF!</v>
      </c>
      <c r="BP21" t="e">
        <f>IF(#REF!=0,"",#REF!)</f>
        <v>#REF!</v>
      </c>
      <c r="BQ21" t="e">
        <f>IF(#REF!=0,"",#REF!)</f>
        <v>#REF!</v>
      </c>
      <c r="BR21" t="e">
        <f>IF(#REF!=0,"",#REF!)</f>
        <v>#REF!</v>
      </c>
      <c r="BS21" t="e">
        <f>IF(#REF!=0,"",#REF!)</f>
        <v>#REF!</v>
      </c>
      <c r="BT21" t="e">
        <f>IF(#REF!=0,"",#REF!)</f>
        <v>#REF!</v>
      </c>
      <c r="BU21" t="e">
        <f>IF(#REF!=0,"",#REF!)</f>
        <v>#REF!</v>
      </c>
      <c r="BV21" t="e">
        <f>IF(#REF!=0,"",#REF!)</f>
        <v>#REF!</v>
      </c>
      <c r="BW21" t="e">
        <f>IF(#REF!=0,"",#REF!)</f>
        <v>#REF!</v>
      </c>
      <c r="BX21" t="e">
        <f>IF(#REF!=0,"",#REF!)</f>
        <v>#REF!</v>
      </c>
      <c r="BY21" t="e">
        <f>IF(#REF!=0,"",#REF!)</f>
        <v>#REF!</v>
      </c>
      <c r="BZ21" t="e">
        <f>IF(#REF!=0,"",#REF!)</f>
        <v>#REF!</v>
      </c>
      <c r="CA21" t="e">
        <f>IF(#REF!=0,"",#REF!)</f>
        <v>#REF!</v>
      </c>
      <c r="CB21" t="e">
        <f>IF(#REF!=0,"",#REF!)</f>
        <v>#REF!</v>
      </c>
      <c r="CC21" t="e">
        <f>IF(#REF!=0,"",#REF!)</f>
        <v>#REF!</v>
      </c>
      <c r="CD21" t="e">
        <f>IF(#REF!=0,"",#REF!)</f>
        <v>#REF!</v>
      </c>
      <c r="CE21" t="e">
        <f>IF(#REF!=0,"",#REF!)</f>
        <v>#REF!</v>
      </c>
      <c r="CF21" t="e">
        <f>IF(#REF!=0,"",#REF!)</f>
        <v>#REF!</v>
      </c>
      <c r="CG21" t="e">
        <f>IF(#REF!=0,"",#REF!)</f>
        <v>#REF!</v>
      </c>
      <c r="CH21" t="e">
        <f>IF(#REF!=0,"",#REF!)</f>
        <v>#REF!</v>
      </c>
      <c r="CI21" t="e">
        <f>IF(#REF!=0,"",#REF!)</f>
        <v>#REF!</v>
      </c>
      <c r="CJ21" t="e">
        <f>IF(#REF!=0,"",#REF!)</f>
        <v>#REF!</v>
      </c>
      <c r="CK21" t="e">
        <f>IF(#REF!=0,"",#REF!)</f>
        <v>#REF!</v>
      </c>
      <c r="CL21" t="e">
        <f>IF(#REF!=0,"",#REF!)</f>
        <v>#REF!</v>
      </c>
      <c r="CM21" t="e">
        <f>IF(#REF!=0,"",#REF!)</f>
        <v>#REF!</v>
      </c>
      <c r="CN21" t="e">
        <f>IF(#REF!=0,"",#REF!)</f>
        <v>#REF!</v>
      </c>
      <c r="CO21" s="188"/>
      <c r="CS21" t="str">
        <f t="shared" si="0"/>
        <v/>
      </c>
      <c r="CT21" t="str">
        <f t="shared" si="1"/>
        <v/>
      </c>
    </row>
    <row r="22" spans="1:98">
      <c r="A22" t="e">
        <f>IF(#REF!=0,"",#REF!)</f>
        <v>#REF!</v>
      </c>
      <c r="B22" s="176" t="s">
        <v>247</v>
      </c>
      <c r="C22" s="177">
        <v>41044</v>
      </c>
      <c r="D22" t="e">
        <f>IF(#REF!=0,"",#REF!)</f>
        <v>#REF!</v>
      </c>
      <c r="E22" t="e">
        <f>IF(#REF!=0,"",#REF!)</f>
        <v>#REF!</v>
      </c>
      <c r="I22" t="e">
        <f>IF(#REF!=0,"",#REF!)</f>
        <v>#REF!</v>
      </c>
      <c r="J22" t="e">
        <f>IF(#REF!=0,"",#REF!)</f>
        <v>#REF!</v>
      </c>
      <c r="K22" t="e">
        <f>IF(#REF!=0,"",#REF!)</f>
        <v>#REF!</v>
      </c>
      <c r="L22" t="e">
        <f>IF(#REF!=0,"",#REF!)</f>
        <v>#REF!</v>
      </c>
      <c r="M22" t="e">
        <f>IF(#REF!=0,"",#REF!)</f>
        <v>#REF!</v>
      </c>
      <c r="N22" t="e">
        <f>IF(#REF!=0,"",#REF!)</f>
        <v>#REF!</v>
      </c>
      <c r="O22" t="e">
        <f>IF(#REF!=0,"",#REF!)</f>
        <v>#REF!</v>
      </c>
      <c r="P22" t="e">
        <f>IF(#REF!=0,"",#REF!)</f>
        <v>#REF!</v>
      </c>
      <c r="Q22" t="e">
        <f>IF(#REF!=0,"",#REF!)</f>
        <v>#REF!</v>
      </c>
      <c r="R22" t="e">
        <f>IF(#REF!=0,"",#REF!)</f>
        <v>#REF!</v>
      </c>
      <c r="S22" t="e">
        <f>IF(#REF!=0,"",#REF!)</f>
        <v>#REF!</v>
      </c>
      <c r="T22" t="e">
        <f>IF(#REF!=0,"",#REF!)</f>
        <v>#REF!</v>
      </c>
      <c r="U22" t="e">
        <f>IF(#REF!=0,"",#REF!)</f>
        <v>#REF!</v>
      </c>
      <c r="V22" t="e">
        <f>IF(#REF!=0,"",#REF!)</f>
        <v>#REF!</v>
      </c>
      <c r="W22" t="e">
        <f>IF(#REF!=0,"",#REF!)</f>
        <v>#REF!</v>
      </c>
      <c r="X22" t="e">
        <f>IF(#REF!=0,"",#REF!)</f>
        <v>#REF!</v>
      </c>
      <c r="Y22" t="e">
        <f>IF(#REF!=0,"",#REF!)</f>
        <v>#REF!</v>
      </c>
      <c r="Z22" t="e">
        <f>IF(#REF!=0,"",#REF!)</f>
        <v>#REF!</v>
      </c>
      <c r="AA22" t="e">
        <f>IF(#REF!=0,"",#REF!)</f>
        <v>#REF!</v>
      </c>
      <c r="AB22" t="e">
        <f>IF(#REF!=0,"",#REF!)</f>
        <v>#REF!</v>
      </c>
      <c r="AC22" t="e">
        <f>IF(#REF!=0,"",#REF!)</f>
        <v>#REF!</v>
      </c>
      <c r="AD22" t="e">
        <f>IF(#REF!=0,"",#REF!)</f>
        <v>#REF!</v>
      </c>
      <c r="AE22" t="e">
        <f>IF(#REF!=0,"",#REF!)</f>
        <v>#REF!</v>
      </c>
      <c r="AF22" t="e">
        <f>IF(#REF!=0,"",#REF!)</f>
        <v>#REF!</v>
      </c>
      <c r="AG22" t="e">
        <f>IF(#REF!=0,"",#REF!)</f>
        <v>#REF!</v>
      </c>
      <c r="AH22" t="e">
        <f>IF(#REF!=0,"",#REF!)</f>
        <v>#REF!</v>
      </c>
      <c r="AI22" t="e">
        <f>IF(#REF!=0,"",#REF!)</f>
        <v>#REF!</v>
      </c>
      <c r="AJ22" t="e">
        <f>IF(#REF!=0,"",#REF!)</f>
        <v>#REF!</v>
      </c>
      <c r="AK22" t="e">
        <f>IF(#REF!=0,"",#REF!)</f>
        <v>#REF!</v>
      </c>
      <c r="AL22" t="e">
        <f>IF(#REF!=0,"",#REF!)</f>
        <v>#REF!</v>
      </c>
      <c r="AM22" t="e">
        <f>IF(#REF!=0,"",#REF!)</f>
        <v>#REF!</v>
      </c>
      <c r="AN22" t="e">
        <f>IF(#REF!=0,"",#REF!)</f>
        <v>#REF!</v>
      </c>
      <c r="AO22" t="e">
        <f>IF(#REF!=0,"",#REF!)</f>
        <v>#REF!</v>
      </c>
      <c r="AP22" t="e">
        <f>IF(#REF!=0,"",#REF!)</f>
        <v>#REF!</v>
      </c>
      <c r="AQ22" t="e">
        <f>IF(#REF!=0,"",#REF!)</f>
        <v>#REF!</v>
      </c>
      <c r="AR22" t="e">
        <f>IF(#REF!=0,"",#REF!)</f>
        <v>#REF!</v>
      </c>
      <c r="AS22" t="e">
        <f>IF(#REF!=0,"",#REF!)</f>
        <v>#REF!</v>
      </c>
      <c r="AT22" t="e">
        <f>IF(#REF!=0,"",#REF!)</f>
        <v>#REF!</v>
      </c>
      <c r="AU22" t="e">
        <f>IF(#REF!=0,"",#REF!)</f>
        <v>#REF!</v>
      </c>
      <c r="AV22" t="e">
        <f>IF(#REF!=0,"",#REF!)</f>
        <v>#REF!</v>
      </c>
      <c r="AW22" t="e">
        <f>IF(#REF!=0,"",#REF!)</f>
        <v>#REF!</v>
      </c>
      <c r="AX22" t="e">
        <f>IF(#REF!=0,"",#REF!)</f>
        <v>#REF!</v>
      </c>
      <c r="AY22" t="e">
        <f>IF(#REF!=0,"",#REF!)</f>
        <v>#REF!</v>
      </c>
      <c r="AZ22" t="e">
        <f>IF(#REF!=0,"",#REF!)</f>
        <v>#REF!</v>
      </c>
      <c r="BA22" t="e">
        <f>IF(#REF!=0,"",#REF!)</f>
        <v>#REF!</v>
      </c>
      <c r="BB22" t="e">
        <f>IF(#REF!=0,"",#REF!)</f>
        <v>#REF!</v>
      </c>
      <c r="BC22" t="e">
        <f>IF(#REF!=0,"",#REF!)</f>
        <v>#REF!</v>
      </c>
      <c r="BD22" t="e">
        <f>IF(#REF!=0,"",#REF!)</f>
        <v>#REF!</v>
      </c>
      <c r="BE22" t="e">
        <f>IF(#REF!=0,"",#REF!)</f>
        <v>#REF!</v>
      </c>
      <c r="BF22" t="e">
        <f>IF(#REF!=0,"",#REF!)</f>
        <v>#REF!</v>
      </c>
      <c r="BG22" t="e">
        <f>IF(#REF!=0,"",#REF!)</f>
        <v>#REF!</v>
      </c>
      <c r="BH22" t="e">
        <f>IF(#REF!=0,"",#REF!)</f>
        <v>#REF!</v>
      </c>
      <c r="BI22" t="e">
        <f>IF(#REF!=0,"",#REF!)</f>
        <v>#REF!</v>
      </c>
      <c r="BJ22" t="e">
        <f>IF(#REF!=0,"",#REF!)</f>
        <v>#REF!</v>
      </c>
      <c r="BK22" t="e">
        <f>IF(#REF!=0,"",#REF!)</f>
        <v>#REF!</v>
      </c>
      <c r="BL22" t="e">
        <f>IF(#REF!=0,"",#REF!)</f>
        <v>#REF!</v>
      </c>
      <c r="BM22" t="e">
        <f>IF(#REF!=0,"",#REF!)</f>
        <v>#REF!</v>
      </c>
      <c r="BN22" t="e">
        <f>IF(#REF!=0,"",#REF!)</f>
        <v>#REF!</v>
      </c>
      <c r="BO22" t="e">
        <f>IF(#REF!=0,"",#REF!)</f>
        <v>#REF!</v>
      </c>
      <c r="BP22" t="e">
        <f>IF(#REF!=0,"",#REF!)</f>
        <v>#REF!</v>
      </c>
      <c r="BQ22" t="e">
        <f>IF(#REF!=0,"",#REF!)</f>
        <v>#REF!</v>
      </c>
      <c r="BR22" t="e">
        <f>IF(#REF!=0,"",#REF!)</f>
        <v>#REF!</v>
      </c>
      <c r="BS22" t="e">
        <f>IF(#REF!=0,"",#REF!)</f>
        <v>#REF!</v>
      </c>
      <c r="BT22" t="e">
        <f>IF(#REF!=0,"",#REF!)</f>
        <v>#REF!</v>
      </c>
      <c r="BU22" t="e">
        <f>IF(#REF!=0,"",#REF!)</f>
        <v>#REF!</v>
      </c>
      <c r="BV22" t="e">
        <f>IF(#REF!=0,"",#REF!)</f>
        <v>#REF!</v>
      </c>
      <c r="BW22" t="e">
        <f>IF(#REF!=0,"",#REF!)</f>
        <v>#REF!</v>
      </c>
      <c r="BX22" t="e">
        <f>IF(#REF!=0,"",#REF!)</f>
        <v>#REF!</v>
      </c>
      <c r="BY22" t="e">
        <f>IF(#REF!=0,"",#REF!)</f>
        <v>#REF!</v>
      </c>
      <c r="BZ22" t="e">
        <f>IF(#REF!=0,"",#REF!)</f>
        <v>#REF!</v>
      </c>
      <c r="CA22" t="e">
        <f>IF(#REF!=0,"",#REF!)</f>
        <v>#REF!</v>
      </c>
      <c r="CB22" t="e">
        <f>IF(#REF!=0,"",#REF!)</f>
        <v>#REF!</v>
      </c>
      <c r="CC22" t="e">
        <f>IF(#REF!=0,"",#REF!)</f>
        <v>#REF!</v>
      </c>
      <c r="CD22" t="e">
        <f>IF(#REF!=0,"",#REF!)</f>
        <v>#REF!</v>
      </c>
      <c r="CE22" t="e">
        <f>IF(#REF!=0,"",#REF!)</f>
        <v>#REF!</v>
      </c>
      <c r="CF22" t="e">
        <f>IF(#REF!=0,"",#REF!)</f>
        <v>#REF!</v>
      </c>
      <c r="CG22" t="e">
        <f>IF(#REF!=0,"",#REF!)</f>
        <v>#REF!</v>
      </c>
      <c r="CH22" t="e">
        <f>IF(#REF!=0,"",#REF!)</f>
        <v>#REF!</v>
      </c>
      <c r="CI22" t="e">
        <f>IF(#REF!=0,"",#REF!)</f>
        <v>#REF!</v>
      </c>
      <c r="CJ22" t="e">
        <f>IF(#REF!=0,"",#REF!)</f>
        <v>#REF!</v>
      </c>
      <c r="CK22" t="e">
        <f>IF(#REF!=0,"",#REF!)</f>
        <v>#REF!</v>
      </c>
      <c r="CL22" t="e">
        <f>IF(#REF!=0,"",#REF!)</f>
        <v>#REF!</v>
      </c>
      <c r="CM22" t="e">
        <f>IF(#REF!=0,"",#REF!)</f>
        <v>#REF!</v>
      </c>
      <c r="CN22" t="e">
        <f>IF(#REF!=0,"",#REF!)</f>
        <v>#REF!</v>
      </c>
      <c r="CO22" s="188"/>
      <c r="CS22" t="str">
        <f t="shared" si="0"/>
        <v/>
      </c>
      <c r="CT22" t="str">
        <f t="shared" si="1"/>
        <v/>
      </c>
    </row>
  </sheetData>
  <dataValidations count="1">
    <dataValidation type="list" allowBlank="1" showInputMessage="1" showErrorMessage="1" sqref="B3:B22" xr:uid="{00000000-0002-0000-0200-000000000000}">
      <formula1>#REF!</formula1>
    </dataValidation>
  </dataValidations>
  <pageMargins left="0.7" right="0.7" top="0.75" bottom="0.75" header="0.3" footer="0.3"/>
  <pageSetup paperSize="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dimension ref="A1:CE7"/>
  <sheetViews>
    <sheetView workbookViewId="0">
      <selection sqref="A1:XFD1048576"/>
    </sheetView>
  </sheetViews>
  <sheetFormatPr defaultColWidth="9.140625" defaultRowHeight="15"/>
  <cols>
    <col min="1" max="1" width="16.5703125" customWidth="1"/>
    <col min="2" max="2" width="37.28515625" customWidth="1"/>
    <col min="3" max="3" width="19.85546875" customWidth="1"/>
    <col min="4" max="4" width="15.42578125" customWidth="1"/>
    <col min="5" max="5" width="13.5703125" customWidth="1"/>
    <col min="6" max="6" width="16.28515625" customWidth="1"/>
    <col min="7" max="7" width="14.140625" customWidth="1"/>
    <col min="8" max="8" width="15.85546875" customWidth="1"/>
    <col min="9" max="9" width="15.140625" customWidth="1"/>
    <col min="10" max="10" width="18.140625" customWidth="1"/>
    <col min="11" max="11" width="15.140625" customWidth="1"/>
    <col min="12" max="12" width="19.42578125" customWidth="1"/>
    <col min="13" max="13" width="21.28515625" customWidth="1"/>
    <col min="14" max="14" width="19.42578125" customWidth="1"/>
    <col min="15" max="15" width="15.7109375" customWidth="1"/>
    <col min="16" max="16" width="16.28515625" customWidth="1"/>
    <col min="22" max="22" width="18" customWidth="1"/>
    <col min="25" max="25" width="14.85546875" customWidth="1"/>
    <col min="26" max="26" width="19.140625" customWidth="1"/>
    <col min="33" max="33" width="20.140625" customWidth="1"/>
    <col min="35" max="35" width="22.7109375" customWidth="1"/>
    <col min="45" max="45" width="15.42578125" customWidth="1"/>
    <col min="47" max="47" width="14.28515625" customWidth="1"/>
    <col min="48" max="48" width="18.5703125" customWidth="1"/>
    <col min="53" max="53" width="35" customWidth="1"/>
  </cols>
  <sheetData>
    <row r="1" spans="1:83">
      <c r="A1" t="s">
        <v>179</v>
      </c>
      <c r="B1" s="180" t="s">
        <v>180</v>
      </c>
      <c r="C1" s="180" t="s">
        <v>181</v>
      </c>
      <c r="D1" t="s">
        <v>282</v>
      </c>
      <c r="E1" t="s">
        <v>283</v>
      </c>
      <c r="F1" t="s">
        <v>284</v>
      </c>
      <c r="G1" t="s">
        <v>285</v>
      </c>
      <c r="H1" t="s">
        <v>286</v>
      </c>
      <c r="I1" t="s">
        <v>287</v>
      </c>
      <c r="J1" t="s">
        <v>288</v>
      </c>
      <c r="K1" t="s">
        <v>289</v>
      </c>
      <c r="L1" t="s">
        <v>290</v>
      </c>
      <c r="M1" t="s">
        <v>291</v>
      </c>
      <c r="N1" t="s">
        <v>292</v>
      </c>
      <c r="O1" t="s">
        <v>293</v>
      </c>
      <c r="P1" t="s">
        <v>294</v>
      </c>
      <c r="Q1" t="s">
        <v>295</v>
      </c>
      <c r="R1" t="s">
        <v>296</v>
      </c>
      <c r="S1" t="s">
        <v>297</v>
      </c>
      <c r="T1" t="s">
        <v>298</v>
      </c>
      <c r="U1" t="s">
        <v>299</v>
      </c>
      <c r="V1" t="s">
        <v>300</v>
      </c>
      <c r="W1" t="s">
        <v>301</v>
      </c>
      <c r="X1" t="s">
        <v>302</v>
      </c>
      <c r="Y1" t="s">
        <v>303</v>
      </c>
      <c r="Z1" s="180" t="s">
        <v>304</v>
      </c>
      <c r="AA1" t="s">
        <v>305</v>
      </c>
      <c r="AB1" t="s">
        <v>306</v>
      </c>
      <c r="AC1" t="s">
        <v>307</v>
      </c>
      <c r="AD1" t="s">
        <v>308</v>
      </c>
      <c r="AE1" s="180" t="s">
        <v>309</v>
      </c>
      <c r="AF1" t="s">
        <v>310</v>
      </c>
      <c r="AG1" t="s">
        <v>311</v>
      </c>
      <c r="AH1" t="s">
        <v>312</v>
      </c>
      <c r="AI1" t="s">
        <v>313</v>
      </c>
      <c r="AJ1" t="s">
        <v>314</v>
      </c>
      <c r="AK1" t="s">
        <v>315</v>
      </c>
      <c r="AL1" t="s">
        <v>316</v>
      </c>
      <c r="AM1" t="s">
        <v>317</v>
      </c>
      <c r="AN1" t="s">
        <v>318</v>
      </c>
      <c r="AO1" t="s">
        <v>319</v>
      </c>
      <c r="AP1" t="s">
        <v>320</v>
      </c>
      <c r="AQ1" t="s">
        <v>321</v>
      </c>
      <c r="AR1" t="s">
        <v>322</v>
      </c>
      <c r="AS1" t="s">
        <v>323</v>
      </c>
      <c r="AT1" t="s">
        <v>324</v>
      </c>
      <c r="AU1" t="s">
        <v>325</v>
      </c>
      <c r="AV1" t="s">
        <v>326</v>
      </c>
      <c r="AW1" t="s">
        <v>327</v>
      </c>
      <c r="AX1" t="s">
        <v>328</v>
      </c>
      <c r="AY1" t="s">
        <v>329</v>
      </c>
      <c r="AZ1" t="s">
        <v>330</v>
      </c>
      <c r="BA1" t="s">
        <v>331</v>
      </c>
      <c r="BB1" t="s">
        <v>378</v>
      </c>
      <c r="BC1" t="s">
        <v>332</v>
      </c>
      <c r="BD1" t="s">
        <v>379</v>
      </c>
      <c r="BE1" t="s">
        <v>333</v>
      </c>
      <c r="BF1" t="s">
        <v>380</v>
      </c>
      <c r="BG1" t="s">
        <v>334</v>
      </c>
      <c r="BH1" t="s">
        <v>381</v>
      </c>
      <c r="BI1" t="s">
        <v>335</v>
      </c>
      <c r="BJ1" t="s">
        <v>382</v>
      </c>
      <c r="BK1" t="s">
        <v>336</v>
      </c>
      <c r="BL1" t="s">
        <v>383</v>
      </c>
      <c r="BM1" t="s">
        <v>337</v>
      </c>
      <c r="BN1" t="s">
        <v>384</v>
      </c>
      <c r="BO1" t="s">
        <v>338</v>
      </c>
      <c r="BP1" t="s">
        <v>385</v>
      </c>
      <c r="BQ1" t="s">
        <v>339</v>
      </c>
      <c r="BR1" t="s">
        <v>386</v>
      </c>
      <c r="BS1" t="s">
        <v>340</v>
      </c>
      <c r="BT1" t="s">
        <v>387</v>
      </c>
      <c r="BU1" t="s">
        <v>341</v>
      </c>
      <c r="BV1" t="s">
        <v>388</v>
      </c>
      <c r="BW1" t="s">
        <v>342</v>
      </c>
      <c r="BX1" t="s">
        <v>389</v>
      </c>
      <c r="BY1" t="s">
        <v>343</v>
      </c>
      <c r="BZ1" t="s">
        <v>390</v>
      </c>
      <c r="CA1" t="s">
        <v>344</v>
      </c>
      <c r="CB1" t="s">
        <v>391</v>
      </c>
      <c r="CC1" t="s">
        <v>345</v>
      </c>
      <c r="CD1" t="s">
        <v>346</v>
      </c>
      <c r="CE1" t="s">
        <v>392</v>
      </c>
    </row>
    <row r="2" spans="1:83">
      <c r="A2" t="str">
        <f>IF('Agency Wide Data'!$R$25=0,"",'Agency Wide Data'!$B$3)</f>
        <v/>
      </c>
      <c r="B2" t="s">
        <v>354</v>
      </c>
      <c r="D2" t="str">
        <f>IF('Agency Wide Data'!$R$25=0,"","2013")</f>
        <v/>
      </c>
      <c r="E2" t="str">
        <f>IF('Agency Wide Data'!$R$25=0,"",'Agency Wide Data'!$B$4)</f>
        <v/>
      </c>
      <c r="F2" t="str">
        <f>IF('Agency Wide Data'!$R$25=0,"",'Agency Wide Data'!$C$6)</f>
        <v/>
      </c>
      <c r="G2" t="str">
        <f>IF('Agency Wide Data'!$R$25=0,"",'Agency Wide Data'!$C$5)</f>
        <v/>
      </c>
      <c r="H2" t="str">
        <f>IF('Agency Wide Data'!$R$25=0,"",'Agency Wide Data'!$F$3)</f>
        <v/>
      </c>
      <c r="I2" t="str">
        <f>IF('Agency Wide Data'!$R$25=0,"",'Agency Wide Data'!$R$11)</f>
        <v/>
      </c>
      <c r="J2" t="str">
        <f>IF('Agency Wide Data'!$R$25=0,"",'Agency Wide Data'!$R$12)</f>
        <v/>
      </c>
      <c r="K2" t="str">
        <f>IF('Agency Wide Data'!$R$25=0,"",'Agency Wide Data'!$R$13)</f>
        <v/>
      </c>
      <c r="L2" t="str">
        <f>IF('Agency Wide Data'!$R$25=0,"",'Agency Wide Data'!$R$14)</f>
        <v/>
      </c>
      <c r="M2" t="str">
        <f>IF('Agency Wide Data'!$R$25=0,"",'Agency Wide Data'!$R$15)</f>
        <v/>
      </c>
      <c r="N2" t="str">
        <f>IF('Agency Wide Data'!$R$25=0,"",'Agency Wide Data'!$R$16)</f>
        <v/>
      </c>
      <c r="O2" t="str">
        <f>IF('Agency Wide Data'!$R$25=0,"",'Agency Wide Data'!$R$17)</f>
        <v/>
      </c>
      <c r="P2" t="str">
        <f>IF('Agency Wide Data'!$R$25=0,"",'Agency Wide Data'!$R$18)</f>
        <v/>
      </c>
      <c r="Q2" t="str">
        <f>IF('Agency Wide Data'!$R$25=0,"",'Agency Wide Data'!$R$19)</f>
        <v/>
      </c>
      <c r="R2" t="str">
        <f>IF('Agency Wide Data'!$R$25=0,"",'Agency Wide Data'!$R$20)</f>
        <v/>
      </c>
      <c r="S2" t="str">
        <f>IF('Agency Wide Data'!$R$25=0,"",'Agency Wide Data'!$R$21)</f>
        <v/>
      </c>
      <c r="T2" t="str">
        <f>IF('Agency Wide Data'!$R$25=0,"",'Agency Wide Data'!$R$22)</f>
        <v/>
      </c>
      <c r="U2" t="str">
        <f>IF('Agency Wide Data'!$R$25=0,"",'Agency Wide Data'!$R$23)</f>
        <v/>
      </c>
      <c r="V2" t="str">
        <f>IF('Agency Wide Data'!$R$25=0,"",'Agency Wide Data'!$C$23)</f>
        <v/>
      </c>
      <c r="W2" t="str">
        <f>IF('Agency Wide Data'!$R$25=0,"",'Agency Wide Data'!$R$24)</f>
        <v/>
      </c>
      <c r="X2" t="str">
        <f>IF('Agency Wide Data'!$R$25=0,"",'Agency Wide Data'!$C$24)</f>
        <v/>
      </c>
      <c r="Y2" t="str">
        <f>IF('Agency Wide Data'!$R$25=0,"",'Agency Wide Data'!$R$25)</f>
        <v/>
      </c>
      <c r="Z2" t="str">
        <f>IF('Agency Wide Data'!$R$25=0,"",'Agency Wide Data'!$R$26)</f>
        <v/>
      </c>
      <c r="AA2" t="str">
        <f>IF('Agency Wide Data'!$R$25=0,"",'Agency Wide Data'!$R$28)</f>
        <v/>
      </c>
      <c r="AB2" t="str">
        <f>IF('Agency Wide Data'!$R$25=0,"",'Agency Wide Data'!$R$29)</f>
        <v/>
      </c>
      <c r="AC2" t="str">
        <f>IF('Agency Wide Data'!$R$25=0,"",'Agency Wide Data'!$R$30)</f>
        <v/>
      </c>
      <c r="AD2" t="str">
        <f>IF('Agency Wide Data'!$R$25=0,"",'Agency Wide Data'!$R$31)</f>
        <v/>
      </c>
      <c r="AF2" t="str">
        <f>IF('Agency Wide Data'!$R$25=0,"",'Agency Wide Data'!$R$37)</f>
        <v/>
      </c>
      <c r="AG2" t="str">
        <f>IF('Agency Wide Data'!$R$25=0,"",'Agency Wide Data'!$R$38)</f>
        <v/>
      </c>
      <c r="AH2" t="str">
        <f>IF('Agency Wide Data'!$R$25=0,"",'Agency Wide Data'!$R$39)</f>
        <v/>
      </c>
      <c r="AI2" t="str">
        <f>IF('Agency Wide Data'!$R$25=0,"",'Agency Wide Data'!$R$40)</f>
        <v/>
      </c>
      <c r="AJ2" t="str">
        <f>IF('Agency Wide Data'!$R$25=0,"",'Agency Wide Data'!$R$42)</f>
        <v/>
      </c>
      <c r="AK2" t="str">
        <f>IF('Agency Wide Data'!$R$25=0,"",'Agency Wide Data'!$R$45)</f>
        <v/>
      </c>
      <c r="AL2" t="str">
        <f>IF('Agency Wide Data'!$R$25=0,"",'Agency Wide Data'!$R$46)</f>
        <v/>
      </c>
      <c r="AM2" t="str">
        <f>IF('Agency Wide Data'!$R$25=0,"",'Agency Wide Data'!$R$47)</f>
        <v/>
      </c>
      <c r="AN2" t="str">
        <f>IF('Agency Wide Data'!$R$25=0,"",'Agency Wide Data'!$R$48)</f>
        <v/>
      </c>
      <c r="AO2" t="str">
        <f>IF('Agency Wide Data'!$R$25=0,"",'Agency Wide Data'!$R$49)</f>
        <v/>
      </c>
      <c r="AP2" t="str">
        <f>IF('Agency Wide Data'!$R$25=0,"",'Agency Wide Data'!$R$50)</f>
        <v/>
      </c>
      <c r="AQ2" t="str">
        <f>IF('Agency Wide Data'!$R$25=0,"",'Agency Wide Data'!$R$51)</f>
        <v/>
      </c>
      <c r="AR2" t="str">
        <f>IF('Agency Wide Data'!$R$25=0,"",'Agency Wide Data'!$R$53)</f>
        <v/>
      </c>
      <c r="AS2" t="str">
        <f>IF('Agency Wide Data'!$R$25=0,"",'Agency Wide Data'!$R$52)</f>
        <v/>
      </c>
      <c r="AT2" t="str">
        <f>IF('Agency Wide Data'!$R$25=0,"",'Agency Wide Data'!$R$54)</f>
        <v/>
      </c>
      <c r="AU2" t="str">
        <f>IF('Agency Wide Data'!$R$25=0,"",'Agency Wide Data'!$R$55)</f>
        <v/>
      </c>
      <c r="AV2" t="str">
        <f>IF('Agency Wide Data'!$R$25=0,"",'Agency Wide Data'!$R$56)</f>
        <v/>
      </c>
      <c r="AW2" t="str">
        <f>IF('Agency Wide Data'!$R$25=0,"",'Agency Wide Data'!$R$57)</f>
        <v/>
      </c>
      <c r="AX2" t="str">
        <f>IF('Agency Wide Data'!$R$25=0,"",'Agency Wide Data'!$R$58)</f>
        <v/>
      </c>
      <c r="AY2" t="str">
        <f>IF('Agency Wide Data'!$R$25=0,"",'Agency Wide Data'!$R$59)</f>
        <v/>
      </c>
      <c r="AZ2" t="str">
        <f>IF('Agency Wide Data'!$R$25=0,"",'Agency Wide Data'!$R$60)</f>
        <v/>
      </c>
      <c r="BA2" t="str">
        <f>IF('Agency Wide Data'!$R$25=0,"",'Agency Wide Data'!$R$61)</f>
        <v/>
      </c>
      <c r="BB2" t="str">
        <f>IF('Agency Wide Data'!$R$25=0,"",'Agency Wide Data'!$R$62)</f>
        <v/>
      </c>
      <c r="BC2" t="str">
        <f>IF('Agency Wide Data'!$R$25=0,"",'Agency Wide Data'!$R$63)</f>
        <v/>
      </c>
      <c r="BD2" t="str">
        <f>IF('Agency Wide Data'!$R$25=0,"",'Agency Wide Data'!$R$69)</f>
        <v/>
      </c>
      <c r="BE2" t="str">
        <f>IF('Agency Wide Data'!$S$69=0,"",'Agency Wide Data'!$S$69)</f>
        <v/>
      </c>
      <c r="BF2" t="str">
        <f>IF('Agency Wide Data'!$R$25=0,"",'Agency Wide Data'!$R$70)</f>
        <v/>
      </c>
      <c r="BG2" t="str">
        <f>IF('Agency Wide Data'!$S$70=0,"",'Agency Wide Data'!$S$70)</f>
        <v/>
      </c>
      <c r="BH2" t="str">
        <f>IF('Agency Wide Data'!$R$25=0,"",'Agency Wide Data'!$R$71)</f>
        <v/>
      </c>
      <c r="BI2" t="str">
        <f>IF('Agency Wide Data'!$S$71=0,"",'Agency Wide Data'!$S$71)</f>
        <v/>
      </c>
      <c r="BJ2" t="str">
        <f>IF('Agency Wide Data'!$R$25=0,"",'Agency Wide Data'!$R$72)</f>
        <v/>
      </c>
      <c r="BK2" t="str">
        <f>IF('Agency Wide Data'!$S$72=0,"",'Agency Wide Data'!$S$72)</f>
        <v/>
      </c>
      <c r="BL2" t="str">
        <f>IF('Agency Wide Data'!$R$25=0,"",'Agency Wide Data'!$R$73)</f>
        <v/>
      </c>
      <c r="BM2" t="str">
        <f>IF('Agency Wide Data'!$S$73=0,"",'Agency Wide Data'!$S$73)</f>
        <v/>
      </c>
      <c r="BN2" t="str">
        <f>IF('Agency Wide Data'!$R$25=0,"",'Agency Wide Data'!$R$74)</f>
        <v/>
      </c>
      <c r="BO2" t="str">
        <f>IF('Agency Wide Data'!$S$74=0,"",'Agency Wide Data'!$S$74)</f>
        <v/>
      </c>
      <c r="BP2" t="str">
        <f>IF('Agency Wide Data'!$R$25=0,"",'Agency Wide Data'!$R$75)</f>
        <v/>
      </c>
      <c r="BQ2" t="str">
        <f>IF('Agency Wide Data'!$S$75=0,"",'Agency Wide Data'!$S$75)</f>
        <v/>
      </c>
      <c r="BR2" t="str">
        <f>IF('Agency Wide Data'!$R$25=0,"",'Agency Wide Data'!$R$76)</f>
        <v/>
      </c>
      <c r="BS2" t="str">
        <f>IF('Agency Wide Data'!$S$76=0,"",'Agency Wide Data'!$S$76)</f>
        <v/>
      </c>
      <c r="BT2" t="str">
        <f>IF('Agency Wide Data'!$R$25=0,"",'Agency Wide Data'!$R$77)</f>
        <v/>
      </c>
      <c r="BU2" t="str">
        <f>IF('Agency Wide Data'!$S$77=0,"",'Agency Wide Data'!$S$77)</f>
        <v/>
      </c>
      <c r="BV2" t="str">
        <f>IF('Agency Wide Data'!$R$25=0,"",'Agency Wide Data'!$R$78)</f>
        <v/>
      </c>
      <c r="BW2" t="str">
        <f>IF('Agency Wide Data'!$S$78=0,"",'Agency Wide Data'!$S$78)</f>
        <v/>
      </c>
      <c r="BX2" t="str">
        <f>IF('Agency Wide Data'!$R$25=0,"",'Agency Wide Data'!$R$79)</f>
        <v/>
      </c>
      <c r="BY2" t="str">
        <f>IF('Agency Wide Data'!$S$79=0,"",'Agency Wide Data'!$S$79)</f>
        <v/>
      </c>
      <c r="BZ2" t="str">
        <f>IF('Agency Wide Data'!$R$25=0,"",'Agency Wide Data'!$R$80)</f>
        <v/>
      </c>
      <c r="CA2" t="str">
        <f>IF('Agency Wide Data'!$S$80=0,"",'Agency Wide Data'!$S$80)</f>
        <v/>
      </c>
      <c r="CB2" t="str">
        <f>IF('Agency Wide Data'!$R$25=0,"",'Agency Wide Data'!$R$81)</f>
        <v/>
      </c>
      <c r="CC2" t="str">
        <f>IF('Agency Wide Data'!$S$81=0,"",'Agency Wide Data'!$S$81)</f>
        <v/>
      </c>
      <c r="CD2" t="str">
        <f>IF('Agency Wide Data'!$R$25=0,"",'Agency Wide Data'!$R$85)</f>
        <v/>
      </c>
      <c r="CE2" s="224" t="str">
        <f>IF('Agency Wide Data'!$R$25=0,"",'Agency Wide Data'!$S$86*100)</f>
        <v/>
      </c>
    </row>
    <row r="3" spans="1:83">
      <c r="A3" t="str">
        <f>IF('Agency Wide Data'!$P$25=0,"",'Agency Wide Data'!$B$3)</f>
        <v/>
      </c>
      <c r="B3" t="s">
        <v>353</v>
      </c>
      <c r="D3" t="str">
        <f>IF('Agency Wide Data'!$P$25=0,"","2012")</f>
        <v/>
      </c>
      <c r="E3" t="str">
        <f>IF('Agency Wide Data'!$R$25=0,"",'Agency Wide Data'!$B$4)</f>
        <v/>
      </c>
      <c r="F3" t="str">
        <f>IF('Agency Wide Data'!$P$25=0,"",'Agency Wide Data'!$C$6)</f>
        <v/>
      </c>
      <c r="G3" t="str">
        <f>IF('Agency Wide Data'!$P$25=0,"",'Agency Wide Data'!$C$5)</f>
        <v/>
      </c>
      <c r="H3" t="str">
        <f>IF('Agency Wide Data'!$P$25=0,"",'Agency Wide Data'!$F$3)</f>
        <v/>
      </c>
      <c r="I3" t="str">
        <f>IF('Agency Wide Data'!$P$25=0,"",'Agency Wide Data'!$P$11)</f>
        <v/>
      </c>
      <c r="J3" t="str">
        <f>IF('Agency Wide Data'!$P$25=0,"",'Agency Wide Data'!$P$12)</f>
        <v/>
      </c>
      <c r="K3" t="str">
        <f>IF('Agency Wide Data'!$P$25=0,"",'Agency Wide Data'!$P$13)</f>
        <v/>
      </c>
      <c r="L3" t="str">
        <f>IF('Agency Wide Data'!$P$25=0,"",'Agency Wide Data'!$P$14)</f>
        <v/>
      </c>
      <c r="M3" t="str">
        <f>IF('Agency Wide Data'!$P$25=0,"",'Agency Wide Data'!$P$15)</f>
        <v/>
      </c>
      <c r="N3" t="str">
        <f>IF('Agency Wide Data'!$P$25=0,"",'Agency Wide Data'!$P$16)</f>
        <v/>
      </c>
      <c r="O3" t="str">
        <f>IF('Agency Wide Data'!$P$25=0,"",'Agency Wide Data'!$P$17)</f>
        <v/>
      </c>
      <c r="P3" t="str">
        <f>IF('Agency Wide Data'!$P$25=0,"",'Agency Wide Data'!$P$18)</f>
        <v/>
      </c>
      <c r="Q3" t="str">
        <f>IF('Agency Wide Data'!$P$25=0,"",'Agency Wide Data'!$P$19)</f>
        <v/>
      </c>
      <c r="R3" t="str">
        <f>IF('Agency Wide Data'!$P$25=0,"",'Agency Wide Data'!$P$20)</f>
        <v/>
      </c>
      <c r="S3" t="str">
        <f>IF('Agency Wide Data'!$P$25=0,"",'Agency Wide Data'!$P$21)</f>
        <v/>
      </c>
      <c r="T3" t="str">
        <f>IF('Agency Wide Data'!$P$25=0,"",'Agency Wide Data'!$P$22)</f>
        <v/>
      </c>
      <c r="U3" t="str">
        <f>IF('Agency Wide Data'!$P$25=0,"",'Agency Wide Data'!$P$23)</f>
        <v/>
      </c>
      <c r="V3" t="str">
        <f>IF('Agency Wide Data'!$P$25=0,"",'Agency Wide Data'!$C$23)</f>
        <v/>
      </c>
      <c r="W3" t="str">
        <f>IF('Agency Wide Data'!$P$25=0,"",'Agency Wide Data'!$P$24)</f>
        <v/>
      </c>
      <c r="X3" t="str">
        <f>IF('Agency Wide Data'!$P$25=0,"",'Agency Wide Data'!$C$24)</f>
        <v/>
      </c>
      <c r="Y3" t="str">
        <f>IF('Agency Wide Data'!$P$25=0,"",'Agency Wide Data'!$P$25)</f>
        <v/>
      </c>
      <c r="Z3" t="str">
        <f>IF('Agency Wide Data'!$P$25=0,"",'Agency Wide Data'!$P$26)</f>
        <v/>
      </c>
      <c r="AA3" t="str">
        <f>IF('Agency Wide Data'!$P$25=0,"",'Agency Wide Data'!$P$28)</f>
        <v/>
      </c>
      <c r="AB3" t="str">
        <f>IF('Agency Wide Data'!$P$25=0,"",'Agency Wide Data'!$P$29)</f>
        <v/>
      </c>
      <c r="AC3" t="str">
        <f>IF('Agency Wide Data'!$P$25=0,"",'Agency Wide Data'!$P$30)</f>
        <v/>
      </c>
      <c r="AD3" t="str">
        <f>IF('Agency Wide Data'!$P$25=0,"",'Agency Wide Data'!$P$31)</f>
        <v/>
      </c>
      <c r="AF3" t="str">
        <f>IF('Agency Wide Data'!$P$25=0,"",'Agency Wide Data'!$P$37)</f>
        <v/>
      </c>
      <c r="AG3" t="str">
        <f>IF('Agency Wide Data'!$P$25=0,"",'Agency Wide Data'!$P$38)</f>
        <v/>
      </c>
      <c r="AH3" t="str">
        <f>IF('Agency Wide Data'!$P$25=0,"",'Agency Wide Data'!$P$39)</f>
        <v/>
      </c>
      <c r="AI3" t="str">
        <f>IF('Agency Wide Data'!$P$25=0,"",'Agency Wide Data'!$P$40)</f>
        <v/>
      </c>
      <c r="AJ3" t="str">
        <f>IF('Agency Wide Data'!$P$25=0,"",'Agency Wide Data'!$P$42)</f>
        <v/>
      </c>
      <c r="AK3" t="str">
        <f>IF('Agency Wide Data'!$P$25=0,"",'Agency Wide Data'!$P$45)</f>
        <v/>
      </c>
      <c r="AL3" t="str">
        <f>IF('Agency Wide Data'!$P$25=0,"",'Agency Wide Data'!$P$46)</f>
        <v/>
      </c>
      <c r="AM3" t="str">
        <f>IF('Agency Wide Data'!$P$25=0,"",'Agency Wide Data'!$P$47)</f>
        <v/>
      </c>
      <c r="AN3" t="str">
        <f>IF('Agency Wide Data'!$P$25=0,"",'Agency Wide Data'!$P$48)</f>
        <v/>
      </c>
      <c r="AO3" t="str">
        <f>IF('Agency Wide Data'!$P$25=0,"",'Agency Wide Data'!$P$49)</f>
        <v/>
      </c>
      <c r="AP3" t="str">
        <f>IF('Agency Wide Data'!$P$25=0,"",'Agency Wide Data'!$P$50)</f>
        <v/>
      </c>
      <c r="AQ3" t="str">
        <f>IF('Agency Wide Data'!$P$25=0,"",'Agency Wide Data'!$P$51)</f>
        <v/>
      </c>
      <c r="AR3" t="str">
        <f>IF('Agency Wide Data'!$P$25=0,"",'Agency Wide Data'!$P$53)</f>
        <v/>
      </c>
      <c r="AS3" t="str">
        <f>IF('Agency Wide Data'!$P$25=0,"",'Agency Wide Data'!$P$52)</f>
        <v/>
      </c>
      <c r="AT3" t="str">
        <f>IF('Agency Wide Data'!$P$25=0,"",'Agency Wide Data'!$P$54)</f>
        <v/>
      </c>
      <c r="AU3" t="str">
        <f>IF('Agency Wide Data'!$P$25=0,"",'Agency Wide Data'!$P$55)</f>
        <v/>
      </c>
      <c r="AV3" t="str">
        <f>IF('Agency Wide Data'!$P$25=0,"",'Agency Wide Data'!$P$56)</f>
        <v/>
      </c>
      <c r="AW3" t="str">
        <f>IF('Agency Wide Data'!$P$25=0,"",'Agency Wide Data'!$P$57)</f>
        <v/>
      </c>
      <c r="AX3" t="str">
        <f>IF('Agency Wide Data'!$P$25=0,"",'Agency Wide Data'!$P$58)</f>
        <v/>
      </c>
      <c r="AY3" t="str">
        <f>IF('Agency Wide Data'!$P$25=0,"",'Agency Wide Data'!$P$59)</f>
        <v/>
      </c>
      <c r="AZ3" t="str">
        <f>IF('Agency Wide Data'!$P$25=0,"",'Agency Wide Data'!$P$60)</f>
        <v/>
      </c>
      <c r="BA3" t="str">
        <f>IF('Agency Wide Data'!$P$25=0,"",'Agency Wide Data'!$P$61)</f>
        <v/>
      </c>
      <c r="BB3" t="str">
        <f>IF('Agency Wide Data'!$P$25=0,"",'Agency Wide Data'!$P$62)</f>
        <v/>
      </c>
      <c r="BC3" t="str">
        <f>IF('Agency Wide Data'!$P$25=0,"",'Agency Wide Data'!$P$63)</f>
        <v/>
      </c>
      <c r="BD3" t="str">
        <f>IF('Agency Wide Data'!$P$25=0,"",'Agency Wide Data'!$P$69)</f>
        <v/>
      </c>
      <c r="BE3" t="str">
        <f>IF('Agency Wide Data'!$Q$69=0,"",'Agency Wide Data'!$Q$69)</f>
        <v/>
      </c>
      <c r="BF3" t="str">
        <f>IF('Agency Wide Data'!$P$25=0,"",'Agency Wide Data'!$P$70)</f>
        <v/>
      </c>
      <c r="BG3" t="str">
        <f>IF('Agency Wide Data'!$Q$70=0,"",'Agency Wide Data'!$Q$70)</f>
        <v/>
      </c>
      <c r="BH3" t="str">
        <f>IF('Agency Wide Data'!$P$25=0,"",'Agency Wide Data'!$P$71)</f>
        <v/>
      </c>
      <c r="BI3" t="str">
        <f>IF('Agency Wide Data'!$Q$71=0,"",'Agency Wide Data'!$Q$71)</f>
        <v/>
      </c>
      <c r="BJ3" t="str">
        <f>IF('Agency Wide Data'!$P$25=0,"",'Agency Wide Data'!$P$72)</f>
        <v/>
      </c>
      <c r="BK3" t="str">
        <f>IF('Agency Wide Data'!$Q$72=0,"",'Agency Wide Data'!$Q$72)</f>
        <v/>
      </c>
      <c r="BL3" t="str">
        <f>IF('Agency Wide Data'!$P$25=0,"",'Agency Wide Data'!$P$73)</f>
        <v/>
      </c>
      <c r="BM3" t="str">
        <f>IF('Agency Wide Data'!$Q$73=0,"",'Agency Wide Data'!$Q$73)</f>
        <v/>
      </c>
      <c r="BN3" t="str">
        <f>IF('Agency Wide Data'!$P$25=0,"",'Agency Wide Data'!$P$74)</f>
        <v/>
      </c>
      <c r="BO3" t="str">
        <f>IF('Agency Wide Data'!$Q$74=0,"",'Agency Wide Data'!$Q$74)</f>
        <v/>
      </c>
      <c r="BP3" t="str">
        <f>IF('Agency Wide Data'!$P$25=0,"",'Agency Wide Data'!$P$75)</f>
        <v/>
      </c>
      <c r="BQ3" t="str">
        <f>IF('Agency Wide Data'!$Q$75=0,"",'Agency Wide Data'!$Q$75)</f>
        <v/>
      </c>
      <c r="BR3" t="str">
        <f>IF('Agency Wide Data'!$P$25=0,"",'Agency Wide Data'!$P$76)</f>
        <v/>
      </c>
      <c r="BS3" t="str">
        <f>IF('Agency Wide Data'!$Q$76=0,"",'Agency Wide Data'!$Q$76)</f>
        <v/>
      </c>
      <c r="BT3" t="str">
        <f>IF('Agency Wide Data'!$P$25=0,"",'Agency Wide Data'!$P$77)</f>
        <v/>
      </c>
      <c r="BU3" t="str">
        <f>IF('Agency Wide Data'!$Q$77=0,"",'Agency Wide Data'!$Q$77)</f>
        <v/>
      </c>
      <c r="BV3" t="str">
        <f>IF('Agency Wide Data'!$P$25=0,"",'Agency Wide Data'!$P$78)</f>
        <v/>
      </c>
      <c r="BW3" t="str">
        <f>IF('Agency Wide Data'!$Q$78=0,"",'Agency Wide Data'!$Q$78)</f>
        <v/>
      </c>
      <c r="BX3" t="str">
        <f>IF('Agency Wide Data'!$P$25=0,"",'Agency Wide Data'!$P$79)</f>
        <v/>
      </c>
      <c r="BY3" t="str">
        <f>IF('Agency Wide Data'!$Q$79=0,"",'Agency Wide Data'!$Q$79)</f>
        <v/>
      </c>
      <c r="BZ3" t="str">
        <f>IF('Agency Wide Data'!$P$25=0,"",'Agency Wide Data'!$P$80)</f>
        <v/>
      </c>
      <c r="CA3" t="str">
        <f>IF('Agency Wide Data'!$Q$80=0,"",'Agency Wide Data'!$Q$80)</f>
        <v/>
      </c>
      <c r="CB3" t="str">
        <f>IF('Agency Wide Data'!$P$25=0,"",'Agency Wide Data'!$P$81)</f>
        <v/>
      </c>
      <c r="CC3" t="str">
        <f>IF('Agency Wide Data'!$Q$81=0,"",'Agency Wide Data'!$Q$81)</f>
        <v/>
      </c>
      <c r="CD3" t="str">
        <f>IF('Agency Wide Data'!$P$25=0,"",'Agency Wide Data'!$P$85)</f>
        <v/>
      </c>
      <c r="CE3" s="224" t="str">
        <f>IF('Agency Wide Data'!$P$25=0,"",'Agency Wide Data'!$Q$86*100)</f>
        <v/>
      </c>
    </row>
    <row r="4" spans="1:83">
      <c r="A4" t="str">
        <f>IF('Agency Wide Data'!$N$25=0,"",'Agency Wide Data'!$B$3)</f>
        <v/>
      </c>
      <c r="B4" t="s">
        <v>353</v>
      </c>
      <c r="D4" t="str">
        <f>IF('Agency Wide Data'!$N$25=0,"","2011")</f>
        <v/>
      </c>
      <c r="E4" t="str">
        <f>IF('Agency Wide Data'!$R$25=0,"",'Agency Wide Data'!$B$4)</f>
        <v/>
      </c>
      <c r="F4" t="str">
        <f>IF('Agency Wide Data'!$N$25=0,"",'Agency Wide Data'!$C$6)</f>
        <v/>
      </c>
      <c r="G4" t="str">
        <f>IF('Agency Wide Data'!$N$25=0,"",'Agency Wide Data'!$C$5)</f>
        <v/>
      </c>
      <c r="H4" t="str">
        <f>IF('Agency Wide Data'!$N$25=0,"",'Agency Wide Data'!$F$3)</f>
        <v/>
      </c>
      <c r="I4" t="str">
        <f>IF('Agency Wide Data'!$N$25=0,"",'Agency Wide Data'!$N$11)</f>
        <v/>
      </c>
      <c r="J4" t="str">
        <f>IF('Agency Wide Data'!$N$25=0,"",'Agency Wide Data'!$N$12)</f>
        <v/>
      </c>
      <c r="K4" t="str">
        <f>IF('Agency Wide Data'!$N$25=0,"",'Agency Wide Data'!$N$13)</f>
        <v/>
      </c>
      <c r="L4" t="str">
        <f>IF('Agency Wide Data'!$N$25=0,"",'Agency Wide Data'!$N$14)</f>
        <v/>
      </c>
      <c r="M4" t="str">
        <f>IF('Agency Wide Data'!$N$25=0,"",'Agency Wide Data'!$N$15)</f>
        <v/>
      </c>
      <c r="N4" t="str">
        <f>IF('Agency Wide Data'!$N$25=0,"",'Agency Wide Data'!$N$16)</f>
        <v/>
      </c>
      <c r="O4" t="str">
        <f>IF('Agency Wide Data'!$N$25=0,"",'Agency Wide Data'!$N$17)</f>
        <v/>
      </c>
      <c r="P4" t="str">
        <f>IF('Agency Wide Data'!$N$25=0,"",'Agency Wide Data'!$N$18)</f>
        <v/>
      </c>
      <c r="Q4" t="str">
        <f>IF('Agency Wide Data'!$N$25=0,"",'Agency Wide Data'!$N$19)</f>
        <v/>
      </c>
      <c r="R4" t="str">
        <f>IF('Agency Wide Data'!$N$25=0,"",'Agency Wide Data'!$N$20)</f>
        <v/>
      </c>
      <c r="S4" t="str">
        <f>IF('Agency Wide Data'!$N$25=0,"",'Agency Wide Data'!$N$21)</f>
        <v/>
      </c>
      <c r="T4" t="str">
        <f>IF('Agency Wide Data'!$N$25=0,"",'Agency Wide Data'!$N$22)</f>
        <v/>
      </c>
      <c r="U4" t="str">
        <f>IF('Agency Wide Data'!$N$25=0,"",'Agency Wide Data'!$N$23)</f>
        <v/>
      </c>
      <c r="V4" t="str">
        <f>IF('Agency Wide Data'!$N$25=0,"",'Agency Wide Data'!$C$23)</f>
        <v/>
      </c>
      <c r="W4" t="str">
        <f>IF('Agency Wide Data'!$N$25=0,"",'Agency Wide Data'!$N$24)</f>
        <v/>
      </c>
      <c r="X4" t="str">
        <f>IF('Agency Wide Data'!$N$25=0,"",'Agency Wide Data'!$C$24)</f>
        <v/>
      </c>
      <c r="Y4" t="str">
        <f>IF('Agency Wide Data'!$N$25=0,"",'Agency Wide Data'!$N$25)</f>
        <v/>
      </c>
      <c r="Z4" t="str">
        <f>IF('Agency Wide Data'!$N$25=0,"",'Agency Wide Data'!$N$26)</f>
        <v/>
      </c>
      <c r="AA4" t="str">
        <f>IF('Agency Wide Data'!$N$25=0,"",'Agency Wide Data'!$N$28)</f>
        <v/>
      </c>
      <c r="AB4" t="str">
        <f>IF('Agency Wide Data'!$N$25=0,"",'Agency Wide Data'!$N$29)</f>
        <v/>
      </c>
      <c r="AC4" t="str">
        <f>IF('Agency Wide Data'!$N$25=0,"",'Agency Wide Data'!$N$30)</f>
        <v/>
      </c>
      <c r="AD4" t="str">
        <f>IF('Agency Wide Data'!$N$25=0,"",'Agency Wide Data'!$N$31)</f>
        <v/>
      </c>
      <c r="AF4" t="str">
        <f>IF('Agency Wide Data'!$N$25=0,"",'Agency Wide Data'!$N$37)</f>
        <v/>
      </c>
      <c r="AG4" t="str">
        <f>IF('Agency Wide Data'!$N$25=0,"",'Agency Wide Data'!$N$38)</f>
        <v/>
      </c>
      <c r="AH4" t="str">
        <f>IF('Agency Wide Data'!$N$25=0,"",'Agency Wide Data'!$N$39)</f>
        <v/>
      </c>
      <c r="AI4" t="str">
        <f>IF('Agency Wide Data'!$N$25=0,"",'Agency Wide Data'!$N$40)</f>
        <v/>
      </c>
      <c r="AJ4" t="str">
        <f>IF('Agency Wide Data'!$N$25=0,"",'Agency Wide Data'!$N$42)</f>
        <v/>
      </c>
      <c r="AK4" t="str">
        <f>IF('Agency Wide Data'!$N$25=0,"",'Agency Wide Data'!$N$45)</f>
        <v/>
      </c>
      <c r="AL4" t="str">
        <f>IF('Agency Wide Data'!$N$25=0,"",'Agency Wide Data'!$N$46)</f>
        <v/>
      </c>
      <c r="AM4" t="str">
        <f>IF('Agency Wide Data'!$N$25=0,"",'Agency Wide Data'!$N$47)</f>
        <v/>
      </c>
      <c r="AN4" t="str">
        <f>IF('Agency Wide Data'!$N$25=0,"",'Agency Wide Data'!$N$48)</f>
        <v/>
      </c>
      <c r="AO4" t="str">
        <f>IF('Agency Wide Data'!$N$25=0,"",'Agency Wide Data'!$N$49)</f>
        <v/>
      </c>
      <c r="AP4" t="str">
        <f>IF('Agency Wide Data'!$N$25=0,"",'Agency Wide Data'!$N$50)</f>
        <v/>
      </c>
      <c r="AQ4" t="str">
        <f>IF('Agency Wide Data'!$N$25=0,"",'Agency Wide Data'!$N$51)</f>
        <v/>
      </c>
      <c r="AR4" t="str">
        <f>IF('Agency Wide Data'!$N$25=0,"",'Agency Wide Data'!$N$53)</f>
        <v/>
      </c>
      <c r="AS4" t="str">
        <f>IF('Agency Wide Data'!$N$25=0,"",'Agency Wide Data'!$N$52)</f>
        <v/>
      </c>
      <c r="AT4" t="str">
        <f>IF('Agency Wide Data'!$N$25=0,"",'Agency Wide Data'!$N$54)</f>
        <v/>
      </c>
      <c r="AU4" t="str">
        <f>IF('Agency Wide Data'!$N$25=0,"",'Agency Wide Data'!$N$55)</f>
        <v/>
      </c>
      <c r="AV4" t="str">
        <f>IF('Agency Wide Data'!$N$25=0,"",'Agency Wide Data'!$N$56)</f>
        <v/>
      </c>
      <c r="AW4" t="str">
        <f>IF('Agency Wide Data'!$N$25=0,"",'Agency Wide Data'!$N$57)</f>
        <v/>
      </c>
      <c r="AX4" t="str">
        <f>IF('Agency Wide Data'!$N$25=0,"",'Agency Wide Data'!$N$58)</f>
        <v/>
      </c>
      <c r="AY4" t="str">
        <f>IF('Agency Wide Data'!$N$25=0,"",'Agency Wide Data'!$N$59)</f>
        <v/>
      </c>
      <c r="AZ4" t="str">
        <f>IF('Agency Wide Data'!$N$25=0,"",'Agency Wide Data'!$N$60)</f>
        <v/>
      </c>
      <c r="BA4" t="str">
        <f>IF('Agency Wide Data'!$N$25=0,"",'Agency Wide Data'!$N$61)</f>
        <v/>
      </c>
      <c r="BB4" t="str">
        <f>IF('Agency Wide Data'!$N$25=0,"",'Agency Wide Data'!$N$62)</f>
        <v/>
      </c>
      <c r="BC4" t="str">
        <f>IF('Agency Wide Data'!$N$25=0,"",'Agency Wide Data'!$N$63)</f>
        <v/>
      </c>
      <c r="BD4" t="str">
        <f>IF('Agency Wide Data'!$N$25=0,"",'Agency Wide Data'!$N$69)</f>
        <v/>
      </c>
      <c r="BE4" t="str">
        <f>IF('Agency Wide Data'!$O$69=0,"",'Agency Wide Data'!$O$69)</f>
        <v/>
      </c>
      <c r="BF4" t="str">
        <f>IF('Agency Wide Data'!$N$25=0,"",'Agency Wide Data'!$N$70)</f>
        <v/>
      </c>
      <c r="BG4" t="str">
        <f>IF('Agency Wide Data'!$O$70=0,"",'Agency Wide Data'!$O$70)</f>
        <v>2 IC issues - Seg of duties, Cash handling and reconciliations</v>
      </c>
      <c r="BH4" t="str">
        <f>IF('Agency Wide Data'!$N$25=0,"",'Agency Wide Data'!$N$71)</f>
        <v/>
      </c>
      <c r="BI4" t="str">
        <f>IF('Agency Wide Data'!$O$71=0,"",'Agency Wide Data'!$O$71)</f>
        <v/>
      </c>
      <c r="BJ4" t="str">
        <f>IF('Agency Wide Data'!$N$25=0,"",'Agency Wide Data'!$N$72)</f>
        <v/>
      </c>
      <c r="BK4" t="str">
        <f>IF('Agency Wide Data'!$O$72=0,"",'Agency Wide Data'!$O$72)</f>
        <v/>
      </c>
      <c r="BL4" t="str">
        <f>IF('Agency Wide Data'!$N$25=0,"",'Agency Wide Data'!$N$73)</f>
        <v/>
      </c>
      <c r="BM4" t="str">
        <f>IF('Agency Wide Data'!$O$73=0,"",'Agency Wide Data'!$O$73)</f>
        <v>QB</v>
      </c>
      <c r="BN4" t="str">
        <f>IF('Agency Wide Data'!$N$25=0,"",'Agency Wide Data'!$N$74)</f>
        <v/>
      </c>
      <c r="BO4" t="str">
        <f>IF('Agency Wide Data'!$O$74=0,"",'Agency Wide Data'!$O$74)</f>
        <v/>
      </c>
      <c r="BP4" t="str">
        <f>IF('Agency Wide Data'!$N$25=0,"",'Agency Wide Data'!$N$75)</f>
        <v/>
      </c>
      <c r="BQ4" t="str">
        <f>IF('Agency Wide Data'!$O$75=0,"",'Agency Wide Data'!$O$75)</f>
        <v/>
      </c>
      <c r="BR4" t="str">
        <f>IF('Agency Wide Data'!$N$25=0,"",'Agency Wide Data'!$N$76)</f>
        <v/>
      </c>
      <c r="BS4" t="str">
        <f>IF('Agency Wide Data'!$O$76=0,"",'Agency Wide Data'!$O$76)</f>
        <v/>
      </c>
      <c r="BT4" t="str">
        <f>IF('Agency Wide Data'!$N$25=0,"",'Agency Wide Data'!$N$77)</f>
        <v/>
      </c>
      <c r="BU4" t="str">
        <f>IF('Agency Wide Data'!$O$77=0,"",'Agency Wide Data'!$O$77)</f>
        <v/>
      </c>
      <c r="BV4" t="str">
        <f>IF('Agency Wide Data'!$N$25=0,"",'Agency Wide Data'!$N$78)</f>
        <v/>
      </c>
      <c r="BW4" t="str">
        <f>IF('Agency Wide Data'!$O$78=0,"",'Agency Wide Data'!$O$78)</f>
        <v/>
      </c>
      <c r="BX4" t="str">
        <f>IF('Agency Wide Data'!$N$25=0,"",'Agency Wide Data'!$N$79)</f>
        <v/>
      </c>
      <c r="BY4" t="str">
        <f>IF('Agency Wide Data'!$O$79=0,"",'Agency Wide Data'!$O$79)</f>
        <v/>
      </c>
      <c r="BZ4" t="str">
        <f>IF('Agency Wide Data'!$N$25=0,"",'Agency Wide Data'!$N$80)</f>
        <v/>
      </c>
      <c r="CA4" t="str">
        <f>IF('Agency Wide Data'!$O$80=0,"",'Agency Wide Data'!$O$80)</f>
        <v/>
      </c>
      <c r="CB4" t="str">
        <f>IF('Agency Wide Data'!$N$25=0,"",'Agency Wide Data'!$N$81)</f>
        <v/>
      </c>
      <c r="CC4" t="str">
        <f>IF('Agency Wide Data'!$O$81=0,"",'Agency Wide Data'!$O$81)</f>
        <v/>
      </c>
      <c r="CD4" t="str">
        <f>IF('Agency Wide Data'!$N$25=0,"",'Agency Wide Data'!$N$85)</f>
        <v/>
      </c>
      <c r="CE4" s="224" t="str">
        <f>IF('Agency Wide Data'!$N$25=0,"",'Agency Wide Data'!$O$86*100)</f>
        <v/>
      </c>
    </row>
    <row r="5" spans="1:83">
      <c r="A5" t="str">
        <f>IF('Agency Wide Data'!$L$25=0,"",'Agency Wide Data'!$B$3)</f>
        <v/>
      </c>
      <c r="B5" t="s">
        <v>353</v>
      </c>
      <c r="D5" t="str">
        <f>IF('Agency Wide Data'!$L$25=0,"","2010")</f>
        <v/>
      </c>
      <c r="E5" t="str">
        <f>IF('Agency Wide Data'!$R$25=0,"",'Agency Wide Data'!$B$4)</f>
        <v/>
      </c>
      <c r="F5" t="str">
        <f>IF('Agency Wide Data'!$L$25=0,"",'Agency Wide Data'!$C$6)</f>
        <v/>
      </c>
      <c r="G5" t="str">
        <f>IF('Agency Wide Data'!$L$25=0,"",'Agency Wide Data'!$C$5)</f>
        <v/>
      </c>
      <c r="H5" t="str">
        <f>IF('Agency Wide Data'!$L$25=0,"",'Agency Wide Data'!$F$3)</f>
        <v/>
      </c>
      <c r="I5" t="str">
        <f>IF('Agency Wide Data'!$L$25=0,"",'Agency Wide Data'!$L$11)</f>
        <v/>
      </c>
      <c r="J5" t="str">
        <f>IF('Agency Wide Data'!$L$25=0,"",'Agency Wide Data'!$L$12)</f>
        <v/>
      </c>
      <c r="K5" t="str">
        <f>IF('Agency Wide Data'!$L$25=0,"",'Agency Wide Data'!$L$13)</f>
        <v/>
      </c>
      <c r="L5" t="str">
        <f>IF('Agency Wide Data'!$L$25=0,"",'Agency Wide Data'!$L$14)</f>
        <v/>
      </c>
      <c r="M5" t="str">
        <f>IF('Agency Wide Data'!$L$25=0,"",'Agency Wide Data'!$L$15)</f>
        <v/>
      </c>
      <c r="N5" t="str">
        <f>IF('Agency Wide Data'!$L$25=0,"",'Agency Wide Data'!$L$16)</f>
        <v/>
      </c>
      <c r="O5" t="str">
        <f>IF('Agency Wide Data'!$L$25=0,"",'Agency Wide Data'!$L$17)</f>
        <v/>
      </c>
      <c r="P5" t="str">
        <f>IF('Agency Wide Data'!$L$25=0,"",'Agency Wide Data'!$L$18)</f>
        <v/>
      </c>
      <c r="Q5" t="str">
        <f>IF('Agency Wide Data'!$L$25=0,"",'Agency Wide Data'!$L$19)</f>
        <v/>
      </c>
      <c r="R5" t="str">
        <f>IF('Agency Wide Data'!$L$25=0,"",'Agency Wide Data'!$L$20)</f>
        <v/>
      </c>
      <c r="S5" t="str">
        <f>IF('Agency Wide Data'!$L$25=0,"",'Agency Wide Data'!$L$21)</f>
        <v/>
      </c>
      <c r="T5" t="str">
        <f>IF('Agency Wide Data'!$L$25=0,"",'Agency Wide Data'!$L$22)</f>
        <v/>
      </c>
      <c r="U5" t="str">
        <f>IF('Agency Wide Data'!$L$25=0,"",'Agency Wide Data'!$L$23)</f>
        <v/>
      </c>
      <c r="V5" t="str">
        <f>IF('Agency Wide Data'!$L$25=0,"",'Agency Wide Data'!$C$23)</f>
        <v/>
      </c>
      <c r="W5" t="str">
        <f>IF('Agency Wide Data'!$L$25=0,"",'Agency Wide Data'!$L$24)</f>
        <v/>
      </c>
      <c r="X5" t="str">
        <f>IF('Agency Wide Data'!$L$25=0,"",'Agency Wide Data'!$C$24)</f>
        <v/>
      </c>
      <c r="Y5" t="str">
        <f>IF('Agency Wide Data'!$L$25=0,"",'Agency Wide Data'!$L$25)</f>
        <v/>
      </c>
      <c r="Z5" t="str">
        <f>IF('Agency Wide Data'!$L$25=0,"",'Agency Wide Data'!$L$26)</f>
        <v/>
      </c>
      <c r="AA5" t="str">
        <f>IF('Agency Wide Data'!$L$25=0,"",'Agency Wide Data'!$L$28)</f>
        <v/>
      </c>
      <c r="AB5" t="str">
        <f>IF('Agency Wide Data'!$L$25=0,"",'Agency Wide Data'!$L$29)</f>
        <v/>
      </c>
      <c r="AC5" t="str">
        <f>IF('Agency Wide Data'!$L$25=0,"",'Agency Wide Data'!$L$30)</f>
        <v/>
      </c>
      <c r="AD5" t="str">
        <f>IF('Agency Wide Data'!$L$25=0,"",'Agency Wide Data'!$L$31)</f>
        <v/>
      </c>
      <c r="AF5" t="str">
        <f>IF('Agency Wide Data'!$L$25=0,"",'Agency Wide Data'!$L$37)</f>
        <v/>
      </c>
      <c r="AG5" t="str">
        <f>IF('Agency Wide Data'!$L$25=0,"",'Agency Wide Data'!$L$38)</f>
        <v/>
      </c>
      <c r="AH5" t="str">
        <f>IF('Agency Wide Data'!$L$25=0,"",'Agency Wide Data'!$L$39)</f>
        <v/>
      </c>
      <c r="AI5" t="str">
        <f>IF('Agency Wide Data'!$L$25=0,"",'Agency Wide Data'!$L$40)</f>
        <v/>
      </c>
      <c r="AJ5" t="str">
        <f>IF('Agency Wide Data'!$L$25=0,"",'Agency Wide Data'!$L$42)</f>
        <v/>
      </c>
      <c r="AK5" t="str">
        <f>IF('Agency Wide Data'!$L$25=0,"",'Agency Wide Data'!$L$45)</f>
        <v/>
      </c>
      <c r="AL5" t="str">
        <f>IF('Agency Wide Data'!$L$25=0,"",'Agency Wide Data'!$L$46)</f>
        <v/>
      </c>
      <c r="AM5" t="str">
        <f>IF('Agency Wide Data'!$L$25=0,"",'Agency Wide Data'!$L$47)</f>
        <v/>
      </c>
      <c r="AN5" t="str">
        <f>IF('Agency Wide Data'!$L$25=0,"",'Agency Wide Data'!$L$48)</f>
        <v/>
      </c>
      <c r="AO5" t="str">
        <f>IF('Agency Wide Data'!$L$25=0,"",'Agency Wide Data'!$L$49)</f>
        <v/>
      </c>
      <c r="AP5" t="str">
        <f>IF('Agency Wide Data'!$L$25=0,"",'Agency Wide Data'!$L$50)</f>
        <v/>
      </c>
      <c r="AQ5" t="str">
        <f>IF('Agency Wide Data'!$L$25=0,"",'Agency Wide Data'!$L$51)</f>
        <v/>
      </c>
      <c r="AR5" t="str">
        <f>IF('Agency Wide Data'!$L$25=0,"",'Agency Wide Data'!$L$53)</f>
        <v/>
      </c>
      <c r="AS5" t="str">
        <f>IF('Agency Wide Data'!$L$25=0,"",'Agency Wide Data'!$L$52)</f>
        <v/>
      </c>
      <c r="AT5" t="str">
        <f>IF('Agency Wide Data'!$L$25=0,"",'Agency Wide Data'!$L$54)</f>
        <v/>
      </c>
      <c r="AU5" t="str">
        <f>IF('Agency Wide Data'!$L$25=0,"",'Agency Wide Data'!$L$55)</f>
        <v/>
      </c>
      <c r="AV5" t="str">
        <f>IF('Agency Wide Data'!$L$25=0,"",'Agency Wide Data'!$L$56)</f>
        <v/>
      </c>
      <c r="AW5" t="str">
        <f>IF('Agency Wide Data'!$L$25=0,"",'Agency Wide Data'!$L$57)</f>
        <v/>
      </c>
      <c r="AX5" t="str">
        <f>IF('Agency Wide Data'!$L$25=0,"",'Agency Wide Data'!$L$58)</f>
        <v/>
      </c>
      <c r="AY5" t="str">
        <f>IF('Agency Wide Data'!$L$25=0,"",'Agency Wide Data'!$L$59)</f>
        <v/>
      </c>
      <c r="AZ5" t="str">
        <f>IF('Agency Wide Data'!$L$25=0,"",'Agency Wide Data'!$L$60)</f>
        <v/>
      </c>
      <c r="BA5" t="str">
        <f>IF('Agency Wide Data'!$L$25=0,"",'Agency Wide Data'!$L$61)</f>
        <v/>
      </c>
      <c r="BB5" t="str">
        <f>IF('Agency Wide Data'!$L$25=0,"",'Agency Wide Data'!$L$62)</f>
        <v/>
      </c>
      <c r="BC5" t="str">
        <f>IF('Agency Wide Data'!$L$25=0,"",'Agency Wide Data'!$L$63)</f>
        <v/>
      </c>
      <c r="BD5" t="str">
        <f>IF('Agency Wide Data'!$L$25=0,"",'Agency Wide Data'!$L$69)</f>
        <v/>
      </c>
      <c r="BE5" t="str">
        <f>IF('Agency Wide Data'!$M$69=0,"",'Agency Wide Data'!$M$69)</f>
        <v/>
      </c>
      <c r="BF5" t="str">
        <f>IF('Agency Wide Data'!$L$25=0,"",'Agency Wide Data'!$L$70)</f>
        <v/>
      </c>
      <c r="BG5" t="str">
        <f>IF('Agency Wide Data'!$M$70=0,"",'Agency Wide Data'!$M$70)</f>
        <v/>
      </c>
      <c r="BH5" t="str">
        <f>IF('Agency Wide Data'!$L$25=0,"",'Agency Wide Data'!$L$71)</f>
        <v/>
      </c>
      <c r="BI5" t="str">
        <f>IF('Agency Wide Data'!$M$71=0,"",'Agency Wide Data'!$M$71)</f>
        <v/>
      </c>
      <c r="BJ5" t="str">
        <f>IF('Agency Wide Data'!$L$25=0,"",'Agency Wide Data'!$L$72)</f>
        <v/>
      </c>
      <c r="BK5" t="str">
        <f>IF('Agency Wide Data'!$M$72=0,"",'Agency Wide Data'!$M$72)</f>
        <v/>
      </c>
      <c r="BL5" t="str">
        <f>IF('Agency Wide Data'!$L$25=0,"",'Agency Wide Data'!$L$73)</f>
        <v/>
      </c>
      <c r="BM5" t="str">
        <f>IF('Agency Wide Data'!$M$73=0,"",'Agency Wide Data'!$M$73)</f>
        <v>QB</v>
      </c>
      <c r="BN5" t="str">
        <f>IF('Agency Wide Data'!$L$25=0,"",'Agency Wide Data'!$L$74)</f>
        <v/>
      </c>
      <c r="BO5" t="str">
        <f>IF('Agency Wide Data'!$M$74=0,"",'Agency Wide Data'!$M$74)</f>
        <v xml:space="preserve"> </v>
      </c>
      <c r="BP5" t="str">
        <f>IF('Agency Wide Data'!$L$25=0,"",'Agency Wide Data'!$L$75)</f>
        <v/>
      </c>
      <c r="BQ5" t="str">
        <f>IF('Agency Wide Data'!$M$75=0,"",'Agency Wide Data'!$M$75)</f>
        <v xml:space="preserve"> </v>
      </c>
      <c r="BR5" t="str">
        <f>IF('Agency Wide Data'!$L$25=0,"",'Agency Wide Data'!$L$76)</f>
        <v/>
      </c>
      <c r="BS5" t="str">
        <f>IF('Agency Wide Data'!$M$76=0,"",'Agency Wide Data'!$M$76)</f>
        <v xml:space="preserve"> </v>
      </c>
      <c r="BT5" t="str">
        <f>IF('Agency Wide Data'!$L$25=0,"",'Agency Wide Data'!$L$77)</f>
        <v/>
      </c>
      <c r="BU5" t="str">
        <f>IF('Agency Wide Data'!$M$77=0,"",'Agency Wide Data'!$M$77)</f>
        <v xml:space="preserve"> </v>
      </c>
      <c r="BV5" t="str">
        <f>IF('Agency Wide Data'!$L$25=0,"",'Agency Wide Data'!$L$78)</f>
        <v/>
      </c>
      <c r="BW5" t="str">
        <f>IF('Agency Wide Data'!$M$78=0,"",'Agency Wide Data'!$M$78)</f>
        <v xml:space="preserve"> </v>
      </c>
      <c r="BX5" t="str">
        <f>IF('Agency Wide Data'!$L$25=0,"",'Agency Wide Data'!$L$79)</f>
        <v/>
      </c>
      <c r="BY5" t="str">
        <f>IF('Agency Wide Data'!$M$79=0,"",'Agency Wide Data'!$M$79)</f>
        <v xml:space="preserve"> </v>
      </c>
      <c r="BZ5" t="str">
        <f>IF('Agency Wide Data'!$L$25=0,"",'Agency Wide Data'!$L$80)</f>
        <v/>
      </c>
      <c r="CA5" t="str">
        <f>IF('Agency Wide Data'!$M$80=0,"",'Agency Wide Data'!$M$80)</f>
        <v xml:space="preserve"> </v>
      </c>
      <c r="CB5" t="str">
        <f>IF('Agency Wide Data'!$L$25=0,"",'Agency Wide Data'!$L$81)</f>
        <v/>
      </c>
      <c r="CC5" t="str">
        <f>IF('Agency Wide Data'!$M$81=0,"",'Agency Wide Data'!$M$81)</f>
        <v xml:space="preserve"> </v>
      </c>
      <c r="CD5" t="str">
        <f>IF('Agency Wide Data'!$L$25=0,"",'Agency Wide Data'!$L$85)</f>
        <v/>
      </c>
      <c r="CE5" s="224" t="str">
        <f>IF('Agency Wide Data'!$L$25=0,"",'Agency Wide Data'!$M$86*100)</f>
        <v/>
      </c>
    </row>
    <row r="6" spans="1:83">
      <c r="A6" t="str">
        <f>IF('Agency Wide Data'!$J$25=0,"",'Agency Wide Data'!$B$3)</f>
        <v/>
      </c>
      <c r="B6" t="s">
        <v>353</v>
      </c>
      <c r="D6" t="str">
        <f>IF('Agency Wide Data'!$J$25=0,"","2009")</f>
        <v/>
      </c>
      <c r="E6" t="str">
        <f>IF('Agency Wide Data'!$R$25=0,"",'Agency Wide Data'!$B$4)</f>
        <v/>
      </c>
      <c r="F6" t="str">
        <f>IF('Agency Wide Data'!$J$25=0,"",'Agency Wide Data'!$C$6)</f>
        <v/>
      </c>
      <c r="G6" t="str">
        <f>IF('Agency Wide Data'!$J$25=0,"",'Agency Wide Data'!$C$5)</f>
        <v/>
      </c>
      <c r="H6" t="str">
        <f>IF('Agency Wide Data'!$J$25=0,"",'Agency Wide Data'!$F$3)</f>
        <v/>
      </c>
      <c r="I6" t="str">
        <f>IF('Agency Wide Data'!$J$25=0,"",'Agency Wide Data'!$J$11)</f>
        <v/>
      </c>
      <c r="J6" t="str">
        <f>IF('Agency Wide Data'!$J$25=0,"",'Agency Wide Data'!$J$12)</f>
        <v/>
      </c>
      <c r="K6" t="str">
        <f>IF('Agency Wide Data'!$J$25=0,"",'Agency Wide Data'!$J$13)</f>
        <v/>
      </c>
      <c r="L6" t="str">
        <f>IF('Agency Wide Data'!$J$25=0,"",'Agency Wide Data'!$J$14)</f>
        <v/>
      </c>
      <c r="M6" t="str">
        <f>IF('Agency Wide Data'!$J$25=0,"",'Agency Wide Data'!$J$15)</f>
        <v/>
      </c>
      <c r="N6" t="str">
        <f>IF('Agency Wide Data'!$J$25=0,"",'Agency Wide Data'!$J$16)</f>
        <v/>
      </c>
      <c r="O6" t="str">
        <f>IF('Agency Wide Data'!$J$25=0,"",'Agency Wide Data'!$J$17)</f>
        <v/>
      </c>
      <c r="P6" t="str">
        <f>IF('Agency Wide Data'!$J$25=0,"",'Agency Wide Data'!$J$18)</f>
        <v/>
      </c>
      <c r="Q6" t="str">
        <f>IF('Agency Wide Data'!$J$25=0,"",'Agency Wide Data'!$J$19)</f>
        <v/>
      </c>
      <c r="R6" t="str">
        <f>IF('Agency Wide Data'!$J$25=0,"",'Agency Wide Data'!$J$20)</f>
        <v/>
      </c>
      <c r="S6" t="str">
        <f>IF('Agency Wide Data'!$J$25=0,"",'Agency Wide Data'!$J$21)</f>
        <v/>
      </c>
      <c r="T6" t="str">
        <f>IF('Agency Wide Data'!$J$25=0,"",'Agency Wide Data'!$J$22)</f>
        <v/>
      </c>
      <c r="U6" t="str">
        <f>IF('Agency Wide Data'!$J$25=0,"",'Agency Wide Data'!$J$23)</f>
        <v/>
      </c>
      <c r="V6" t="str">
        <f>IF('Agency Wide Data'!$J$25=0,"",'Agency Wide Data'!$C$23)</f>
        <v/>
      </c>
      <c r="W6" t="str">
        <f>IF('Agency Wide Data'!$J$25=0,"",'Agency Wide Data'!$J$24)</f>
        <v/>
      </c>
      <c r="X6" t="str">
        <f>IF('Agency Wide Data'!$J$25=0,"",'Agency Wide Data'!$C$24)</f>
        <v/>
      </c>
      <c r="Y6" t="str">
        <f>IF('Agency Wide Data'!$J$25=0,"",'Agency Wide Data'!$J$25)</f>
        <v/>
      </c>
      <c r="Z6" t="str">
        <f>IF('Agency Wide Data'!$J$25=0,"",'Agency Wide Data'!$J$26)</f>
        <v/>
      </c>
      <c r="AA6" t="str">
        <f>IF('Agency Wide Data'!$J$25=0,"",'Agency Wide Data'!$J$28)</f>
        <v/>
      </c>
      <c r="AB6" t="str">
        <f>IF('Agency Wide Data'!$J$25=0,"",'Agency Wide Data'!$J$29)</f>
        <v/>
      </c>
      <c r="AC6" t="str">
        <f>IF('Agency Wide Data'!$J$25=0,"",'Agency Wide Data'!$J$30)</f>
        <v/>
      </c>
      <c r="AD6" t="str">
        <f>IF('Agency Wide Data'!$J$25=0,"",'Agency Wide Data'!$J$31)</f>
        <v/>
      </c>
      <c r="AF6" t="str">
        <f>IF('Agency Wide Data'!$J$25=0,"",'Agency Wide Data'!$J$37)</f>
        <v/>
      </c>
      <c r="AG6" t="str">
        <f>IF('Agency Wide Data'!$J$25=0,"",'Agency Wide Data'!$J$38)</f>
        <v/>
      </c>
      <c r="AH6" t="str">
        <f>IF('Agency Wide Data'!$J$25=0,"",'Agency Wide Data'!$J$39)</f>
        <v/>
      </c>
      <c r="AI6" t="str">
        <f>IF('Agency Wide Data'!$J$25=0,"",'Agency Wide Data'!$J$40)</f>
        <v/>
      </c>
      <c r="AJ6" t="str">
        <f>IF('Agency Wide Data'!$J$25=0,"",'Agency Wide Data'!$J$42)</f>
        <v/>
      </c>
      <c r="AK6" t="str">
        <f>IF('Agency Wide Data'!$J$25=0,"",'Agency Wide Data'!$J$45)</f>
        <v/>
      </c>
      <c r="AL6" t="str">
        <f>IF('Agency Wide Data'!$J$25=0,"",'Agency Wide Data'!$J$46)</f>
        <v/>
      </c>
      <c r="AM6" t="str">
        <f>IF('Agency Wide Data'!$J$25=0,"",'Agency Wide Data'!$J$47)</f>
        <v/>
      </c>
      <c r="AN6" t="str">
        <f>IF('Agency Wide Data'!$J$25=0,"",'Agency Wide Data'!$J$48)</f>
        <v/>
      </c>
      <c r="AO6" t="str">
        <f>IF('Agency Wide Data'!$J$25=0,"",'Agency Wide Data'!$J$49)</f>
        <v/>
      </c>
      <c r="AP6" t="str">
        <f>IF('Agency Wide Data'!$J$25=0,"",'Agency Wide Data'!$J$50)</f>
        <v/>
      </c>
      <c r="AQ6" t="str">
        <f>IF('Agency Wide Data'!$J$25=0,"",'Agency Wide Data'!$J$51)</f>
        <v/>
      </c>
      <c r="AR6" t="str">
        <f>IF('Agency Wide Data'!$J$25=0,"",'Agency Wide Data'!$J$53)</f>
        <v/>
      </c>
      <c r="AS6" t="str">
        <f>IF('Agency Wide Data'!$J$25=0,"",'Agency Wide Data'!$J$52)</f>
        <v/>
      </c>
      <c r="AT6" t="str">
        <f>IF('Agency Wide Data'!$J$25=0,"",'Agency Wide Data'!$J$54)</f>
        <v/>
      </c>
      <c r="AU6" t="str">
        <f>IF('Agency Wide Data'!$J$25=0,"",'Agency Wide Data'!$J$55)</f>
        <v/>
      </c>
      <c r="AV6" t="str">
        <f>IF('Agency Wide Data'!$J$25=0,"",'Agency Wide Data'!$J$56)</f>
        <v/>
      </c>
      <c r="AW6" t="str">
        <f>IF('Agency Wide Data'!$J$25=0,"",'Agency Wide Data'!$J$57)</f>
        <v/>
      </c>
      <c r="AX6" t="str">
        <f>IF('Agency Wide Data'!$J$25=0,"",'Agency Wide Data'!$J$58)</f>
        <v/>
      </c>
      <c r="AY6" t="str">
        <f>IF('Agency Wide Data'!$J$25=0,"",'Agency Wide Data'!$J$59)</f>
        <v/>
      </c>
      <c r="AZ6" t="str">
        <f>IF('Agency Wide Data'!$J$25=0,"",'Agency Wide Data'!$J$60)</f>
        <v/>
      </c>
      <c r="BA6" t="str">
        <f>IF('Agency Wide Data'!$J$25=0,"",'Agency Wide Data'!$J$61)</f>
        <v/>
      </c>
      <c r="BB6" t="str">
        <f>IF('Agency Wide Data'!$J$25=0,"",'Agency Wide Data'!$J$62)</f>
        <v/>
      </c>
      <c r="BC6" t="str">
        <f>IF('Agency Wide Data'!$J$25=0,"",'Agency Wide Data'!$J$63)</f>
        <v/>
      </c>
      <c r="BD6" t="str">
        <f>IF('Agency Wide Data'!$J$25=0,"",'Agency Wide Data'!$J$69)</f>
        <v/>
      </c>
      <c r="BE6" t="str">
        <f>IF('Agency Wide Data'!$K$69=0,"",'Agency Wide Data'!$K$69)</f>
        <v>2 and 3 audit IC control points</v>
      </c>
      <c r="BF6" t="str">
        <f>IF('Agency Wide Data'!$J$25=0,"",'Agency Wide Data'!$J$70)</f>
        <v/>
      </c>
      <c r="BG6" t="str">
        <f>IF('Agency Wide Data'!$K$70=0,"",'Agency Wide Data'!$K$70)</f>
        <v>Seg of duties IC</v>
      </c>
      <c r="BH6" t="str">
        <f>IF('Agency Wide Data'!$J$25=0,"",'Agency Wide Data'!$J$71)</f>
        <v/>
      </c>
      <c r="BI6" t="str">
        <f>IF('Agency Wide Data'!$K$71=0,"",'Agency Wide Data'!$K$71)</f>
        <v xml:space="preserve">Internal Controls
One material and some Minor internal control issues were reported by the auditor.  They recommend reviewing and adjusting segregation of duties between Executive Director and balance of staff.
Summary
The agencies low cash position and months of cash are somewhat offset by the number of government and private funding streams.  Risk is reduced in a POS model but recommend the agencies financial position be monitored quarterly. 
</v>
      </c>
      <c r="BJ6" t="str">
        <f>IF('Agency Wide Data'!$J$25=0,"",'Agency Wide Data'!$J$72)</f>
        <v/>
      </c>
      <c r="BK6" t="str">
        <f>IF('Agency Wide Data'!$K$72=0,"",'Agency Wide Data'!$K$72)</f>
        <v/>
      </c>
      <c r="BL6" t="str">
        <f>IF('Agency Wide Data'!$J$25=0,"",'Agency Wide Data'!$J$73)</f>
        <v/>
      </c>
      <c r="BM6" t="str">
        <f>IF('Agency Wide Data'!$K$73=0,"",'Agency Wide Data'!$K$73)</f>
        <v>QB</v>
      </c>
      <c r="BN6" t="str">
        <f>IF('Agency Wide Data'!$J$25=0,"",'Agency Wide Data'!$J$74)</f>
        <v/>
      </c>
      <c r="BO6" t="str">
        <f>IF('Agency Wide Data'!$K$74=0,"",'Agency Wide Data'!$K$74)</f>
        <v/>
      </c>
      <c r="BP6" t="str">
        <f>IF('Agency Wide Data'!$J$25=0,"",'Agency Wide Data'!$J$75)</f>
        <v/>
      </c>
      <c r="BQ6" t="str">
        <f>IF('Agency Wide Data'!$K$75=0,"",'Agency Wide Data'!$K$75)</f>
        <v/>
      </c>
      <c r="BR6" t="str">
        <f>IF('Agency Wide Data'!$J$25=0,"",'Agency Wide Data'!$J$76)</f>
        <v/>
      </c>
      <c r="BS6" t="str">
        <f>IF('Agency Wide Data'!$K$76=0,"",'Agency Wide Data'!$K$76)</f>
        <v xml:space="preserve">Summary
The agencies low cash position and months of cash are somewhat offset by the number of government and private funding streams.  Risk is reduced in a POS model but recommend the agencies financial position be monitored quarterly
</v>
      </c>
      <c r="BT6" t="str">
        <f>IF('Agency Wide Data'!$J$25=0,"",'Agency Wide Data'!$J$77)</f>
        <v/>
      </c>
      <c r="BU6" t="str">
        <f>IF('Agency Wide Data'!$K$77=0,"",'Agency Wide Data'!$K$77)</f>
        <v/>
      </c>
      <c r="BV6" t="str">
        <f>IF('Agency Wide Data'!$J$25=0,"",'Agency Wide Data'!$J$78)</f>
        <v/>
      </c>
      <c r="BW6" t="str">
        <f>IF('Agency Wide Data'!$K$78=0,"",'Agency Wide Data'!$K$78)</f>
        <v/>
      </c>
      <c r="BX6" t="str">
        <f>IF('Agency Wide Data'!$J$25=0,"",'Agency Wide Data'!$J$79)</f>
        <v/>
      </c>
      <c r="BY6" t="str">
        <f>IF('Agency Wide Data'!$K$79=0,"",'Agency Wide Data'!$K$79)</f>
        <v/>
      </c>
      <c r="BZ6" t="str">
        <f>IF('Agency Wide Data'!$J$25=0,"",'Agency Wide Data'!$J$80)</f>
        <v/>
      </c>
      <c r="CA6" t="str">
        <f>IF('Agency Wide Data'!$K$80=0,"",'Agency Wide Data'!$K$80)</f>
        <v/>
      </c>
      <c r="CB6" t="str">
        <f>IF('Agency Wide Data'!$J$25=0,"",'Agency Wide Data'!$J$81)</f>
        <v/>
      </c>
      <c r="CC6" t="str">
        <f>IF('Agency Wide Data'!$K$81=0,"",'Agency Wide Data'!$K$81)</f>
        <v/>
      </c>
      <c r="CD6" t="str">
        <f>IF('Agency Wide Data'!$J$25=0,"",'Agency Wide Data'!$J$85)</f>
        <v/>
      </c>
      <c r="CE6" s="224" t="str">
        <f>IF('Agency Wide Data'!$J$25=0,"",'Agency Wide Data'!$K$86*100)</f>
        <v/>
      </c>
    </row>
    <row r="7" spans="1:83">
      <c r="A7" t="str">
        <f>IF('Agency Wide Data'!$H$25=0,"",'Agency Wide Data'!$B$3)</f>
        <v/>
      </c>
      <c r="B7" t="s">
        <v>353</v>
      </c>
      <c r="D7" t="str">
        <f>IF('Agency Wide Data'!$H$25=0,"","2008")</f>
        <v/>
      </c>
      <c r="E7" t="str">
        <f>IF('Agency Wide Data'!$R$25=0,"",'Agency Wide Data'!$B$4)</f>
        <v/>
      </c>
      <c r="F7" t="str">
        <f>IF('Agency Wide Data'!$H$25=0,"",'Agency Wide Data'!$C$6)</f>
        <v/>
      </c>
      <c r="G7" t="str">
        <f>IF('Agency Wide Data'!$H$25=0,"",'Agency Wide Data'!$C$5)</f>
        <v/>
      </c>
      <c r="H7" t="str">
        <f>IF('Agency Wide Data'!$H$25=0,"",'Agency Wide Data'!$F$3)</f>
        <v/>
      </c>
      <c r="I7" t="str">
        <f>IF('Agency Wide Data'!$H$25=0,"",'Agency Wide Data'!$H$11)</f>
        <v/>
      </c>
      <c r="J7" t="str">
        <f>IF('Agency Wide Data'!$H$25=0,"",'Agency Wide Data'!$H$12)</f>
        <v/>
      </c>
      <c r="K7" t="str">
        <f>IF('Agency Wide Data'!$H$25=0,"",'Agency Wide Data'!$H$13)</f>
        <v/>
      </c>
      <c r="L7" t="str">
        <f>IF('Agency Wide Data'!$H$25=0,"",'Agency Wide Data'!$H$14)</f>
        <v/>
      </c>
      <c r="M7" t="str">
        <f>IF('Agency Wide Data'!$H$25=0,"",'Agency Wide Data'!$H$15)</f>
        <v/>
      </c>
      <c r="N7" t="str">
        <f>IF('Agency Wide Data'!$H$25=0,"",'Agency Wide Data'!$H$16)</f>
        <v/>
      </c>
      <c r="O7" t="str">
        <f>IF('Agency Wide Data'!$H$25=0,"",'Agency Wide Data'!$H$17)</f>
        <v/>
      </c>
      <c r="P7" t="str">
        <f>IF('Agency Wide Data'!$H$25=0,"",'Agency Wide Data'!$H$18)</f>
        <v/>
      </c>
      <c r="Q7" t="str">
        <f>IF('Agency Wide Data'!$H$25=0,"",'Agency Wide Data'!$H$19)</f>
        <v/>
      </c>
      <c r="R7" t="str">
        <f>IF('Agency Wide Data'!$H$25=0,"",'Agency Wide Data'!$H$20)</f>
        <v/>
      </c>
      <c r="S7" t="str">
        <f>IF('Agency Wide Data'!$H$25=0,"",'Agency Wide Data'!$H$21)</f>
        <v/>
      </c>
      <c r="T7" t="str">
        <f>IF('Agency Wide Data'!$H$25=0,"",'Agency Wide Data'!$H$22)</f>
        <v/>
      </c>
      <c r="U7" t="str">
        <f>IF('Agency Wide Data'!$H$25=0,"",'Agency Wide Data'!$H$23)</f>
        <v/>
      </c>
      <c r="V7" t="str">
        <f>IF('Agency Wide Data'!$H$25=0,"",'Agency Wide Data'!$C$23)</f>
        <v/>
      </c>
      <c r="W7" t="str">
        <f>IF('Agency Wide Data'!$H$25=0,"",'Agency Wide Data'!$H$24)</f>
        <v/>
      </c>
      <c r="X7" t="str">
        <f>IF('Agency Wide Data'!$H$25=0,"",'Agency Wide Data'!$C$24)</f>
        <v/>
      </c>
      <c r="Y7" t="str">
        <f>IF('Agency Wide Data'!$H$25=0,"",'Agency Wide Data'!$H$25)</f>
        <v/>
      </c>
      <c r="Z7" t="str">
        <f>IF('Agency Wide Data'!$H$25=0,"",'Agency Wide Data'!$H$26)</f>
        <v/>
      </c>
      <c r="AA7" t="str">
        <f>IF('Agency Wide Data'!$H$25=0,"",'Agency Wide Data'!$H$28)</f>
        <v/>
      </c>
      <c r="AB7" t="str">
        <f>IF('Agency Wide Data'!$H$25=0,"",'Agency Wide Data'!$H$29)</f>
        <v/>
      </c>
      <c r="AC7" t="str">
        <f>IF('Agency Wide Data'!$H$25=0,"",'Agency Wide Data'!$H$30)</f>
        <v/>
      </c>
      <c r="AD7" t="str">
        <f>IF('Agency Wide Data'!$H$25=0,"",'Agency Wide Data'!$H$31)</f>
        <v/>
      </c>
      <c r="AF7" t="str">
        <f>IF('Agency Wide Data'!$H$25=0,"",'Agency Wide Data'!$H$37)</f>
        <v/>
      </c>
      <c r="AG7" t="str">
        <f>IF('Agency Wide Data'!$H$25=0,"",'Agency Wide Data'!$H$38)</f>
        <v/>
      </c>
      <c r="AH7" t="str">
        <f>IF('Agency Wide Data'!$H$25=0,"",'Agency Wide Data'!$H$39)</f>
        <v/>
      </c>
      <c r="AI7" t="str">
        <f>IF('Agency Wide Data'!$H$25=0,"",'Agency Wide Data'!$H$40)</f>
        <v/>
      </c>
      <c r="AJ7" t="str">
        <f>IF('Agency Wide Data'!$H$25=0,"",'Agency Wide Data'!$H$42)</f>
        <v/>
      </c>
      <c r="AK7" t="str">
        <f>IF('Agency Wide Data'!$H$25=0,"",'Agency Wide Data'!$H$45)</f>
        <v/>
      </c>
      <c r="AL7" t="str">
        <f>IF('Agency Wide Data'!$H$25=0,"",'Agency Wide Data'!$H$46)</f>
        <v/>
      </c>
      <c r="AM7" t="str">
        <f>IF('Agency Wide Data'!$H$25=0,"",'Agency Wide Data'!$H$47)</f>
        <v/>
      </c>
      <c r="AN7" t="str">
        <f>IF('Agency Wide Data'!$H$25=0,"",'Agency Wide Data'!$H$48)</f>
        <v/>
      </c>
      <c r="AO7" t="str">
        <f>IF('Agency Wide Data'!$H$25=0,"",'Agency Wide Data'!$H$49)</f>
        <v/>
      </c>
      <c r="AP7" t="str">
        <f>IF('Agency Wide Data'!$H$25=0,"",'Agency Wide Data'!$H$50)</f>
        <v/>
      </c>
      <c r="AQ7" t="str">
        <f>IF('Agency Wide Data'!$H$25=0,"",'Agency Wide Data'!$H$51)</f>
        <v/>
      </c>
      <c r="AR7" t="str">
        <f>IF('Agency Wide Data'!$H$25=0,"",'Agency Wide Data'!$H$53)</f>
        <v/>
      </c>
      <c r="AS7" t="str">
        <f>IF('Agency Wide Data'!$H$25=0,"",'Agency Wide Data'!$H$52)</f>
        <v/>
      </c>
      <c r="AT7" t="str">
        <f>IF('Agency Wide Data'!$H$25=0,"",'Agency Wide Data'!$H$54)</f>
        <v/>
      </c>
      <c r="AU7" t="str">
        <f>IF('Agency Wide Data'!$H$25=0,"",'Agency Wide Data'!$H$55)</f>
        <v/>
      </c>
      <c r="AV7" t="str">
        <f>IF('Agency Wide Data'!$H$25=0,"",'Agency Wide Data'!$H$56)</f>
        <v/>
      </c>
      <c r="AW7" t="str">
        <f>IF('Agency Wide Data'!$H$25=0,"",'Agency Wide Data'!$H$57)</f>
        <v/>
      </c>
      <c r="AX7" t="str">
        <f>IF('Agency Wide Data'!$H$25=0,"",'Agency Wide Data'!$H$58)</f>
        <v/>
      </c>
      <c r="AY7" t="str">
        <f>IF('Agency Wide Data'!$H$25=0,"",'Agency Wide Data'!$H$59)</f>
        <v/>
      </c>
      <c r="AZ7" t="str">
        <f>IF('Agency Wide Data'!$H$25=0,"",'Agency Wide Data'!$H$60)</f>
        <v/>
      </c>
      <c r="BA7" t="str">
        <f>IF('Agency Wide Data'!$H$25=0,"",'Agency Wide Data'!$H$61)</f>
        <v/>
      </c>
      <c r="BB7" t="str">
        <f>IF('Agency Wide Data'!$H$25=0,"",'Agency Wide Data'!$H$62)</f>
        <v/>
      </c>
      <c r="BC7" t="str">
        <f>IF('Agency Wide Data'!$H$25=0,"",'Agency Wide Data'!$H$63)</f>
        <v/>
      </c>
      <c r="BD7" t="str">
        <f>IF('Agency Wide Data'!$H$25=0,"",'Agency Wide Data'!$H$69)</f>
        <v/>
      </c>
      <c r="BE7" t="str">
        <f>IF('Agency Wide Data'!$I$69=0,"",'Agency Wide Data'!$I$69)</f>
        <v/>
      </c>
      <c r="BF7" t="str">
        <f>IF('Agency Wide Data'!$H$25=0,"",'Agency Wide Data'!$H$70)</f>
        <v/>
      </c>
      <c r="BG7" t="str">
        <f>IF('Agency Wide Data'!$I$70=0,"",'Agency Wide Data'!$I$70)</f>
        <v/>
      </c>
      <c r="BH7" t="str">
        <f>IF('Agency Wide Data'!$H$25=0,"",'Agency Wide Data'!$H$71)</f>
        <v/>
      </c>
      <c r="BI7" t="str">
        <f>IF('Agency Wide Data'!$I$71=0,"",'Agency Wide Data'!$I$71)</f>
        <v/>
      </c>
      <c r="BJ7" t="str">
        <f>IF('Agency Wide Data'!$H$25=0,"",'Agency Wide Data'!$H$72)</f>
        <v/>
      </c>
      <c r="BK7" t="str">
        <f>IF('Agency Wide Data'!$I$72=0,"",'Agency Wide Data'!$I$72)</f>
        <v/>
      </c>
      <c r="BL7" t="str">
        <f>IF('Agency Wide Data'!$H$25=0,"",'Agency Wide Data'!$H$73)</f>
        <v/>
      </c>
      <c r="BM7" t="str">
        <f>IF('Agency Wide Data'!$I$73=0,"",'Agency Wide Data'!$I$73)</f>
        <v/>
      </c>
      <c r="BN7" t="str">
        <f>IF('Agency Wide Data'!$H$25=0,"",'Agency Wide Data'!$H$74)</f>
        <v/>
      </c>
      <c r="BO7" t="str">
        <f>IF('Agency Wide Data'!$I$74=0,"",'Agency Wide Data'!$I$74)</f>
        <v/>
      </c>
      <c r="BP7" t="str">
        <f>IF('Agency Wide Data'!$H$25=0,"",'Agency Wide Data'!$H$75)</f>
        <v/>
      </c>
      <c r="BQ7" t="str">
        <f>IF('Agency Wide Data'!$I$75=0,"",'Agency Wide Data'!$I$75)</f>
        <v/>
      </c>
      <c r="BR7" t="str">
        <f>IF('Agency Wide Data'!$H$25=0,"",'Agency Wide Data'!$H$76)</f>
        <v/>
      </c>
      <c r="BS7" t="str">
        <f>IF('Agency Wide Data'!$I$76=0,"",'Agency Wide Data'!$I$76)</f>
        <v/>
      </c>
      <c r="BT7" t="str">
        <f>IF('Agency Wide Data'!$H$25=0,"",'Agency Wide Data'!$H$77)</f>
        <v/>
      </c>
      <c r="BU7" t="str">
        <f>IF('Agency Wide Data'!$I$77=0,"",'Agency Wide Data'!$I$77)</f>
        <v/>
      </c>
      <c r="BV7" t="str">
        <f>IF('Agency Wide Data'!$H$25=0,"",'Agency Wide Data'!$H$78)</f>
        <v/>
      </c>
      <c r="BW7" t="str">
        <f>IF('Agency Wide Data'!$I$78=0,"",'Agency Wide Data'!$I$78)</f>
        <v/>
      </c>
      <c r="BX7" t="str">
        <f>IF('Agency Wide Data'!$H$25=0,"",'Agency Wide Data'!$H$79)</f>
        <v/>
      </c>
      <c r="BY7" t="str">
        <f>IF('Agency Wide Data'!$I$79=0,"",'Agency Wide Data'!$I$79)</f>
        <v/>
      </c>
      <c r="BZ7" t="str">
        <f>IF('Agency Wide Data'!$H$25=0,"",'Agency Wide Data'!$H$80)</f>
        <v/>
      </c>
      <c r="CA7" t="str">
        <f>IF('Agency Wide Data'!$I$80=0,"",'Agency Wide Data'!$I$80)</f>
        <v/>
      </c>
      <c r="CB7" t="str">
        <f>IF('Agency Wide Data'!$H$25=0,"",'Agency Wide Data'!$H$81)</f>
        <v/>
      </c>
      <c r="CC7" t="str">
        <f>IF('Agency Wide Data'!$I$81=0,"",'Agency Wide Data'!$I$81)</f>
        <v/>
      </c>
      <c r="CD7" t="str">
        <f>IF('Agency Wide Data'!$H$25=0,"",'Agency Wide Data'!$H$85)</f>
        <v/>
      </c>
      <c r="CE7" s="224" t="str">
        <f>IF('Agency Wide Data'!$H$25=0,"",'Agency Wide Data'!$I$86*100)</f>
        <v/>
      </c>
    </row>
  </sheetData>
  <pageMargins left="0.7" right="0.7" top="0.75" bottom="0.75" header="0.3" footer="0.3"/>
  <pageSetup paperSize="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V96"/>
  <sheetViews>
    <sheetView zoomScale="82" zoomScaleNormal="82" workbookViewId="0">
      <pane xSplit="3" topLeftCell="D1" activePane="topRight" state="frozen"/>
      <selection activeCell="A45" sqref="A45"/>
      <selection pane="topRight" activeCell="R8" sqref="R8:S8"/>
    </sheetView>
  </sheetViews>
  <sheetFormatPr defaultColWidth="9.140625" defaultRowHeight="14.25"/>
  <cols>
    <col min="1" max="1" width="10.7109375" style="3" customWidth="1"/>
    <col min="2" max="2" width="9.85546875" style="3" customWidth="1"/>
    <col min="3" max="3" width="31.140625" style="3" customWidth="1"/>
    <col min="4" max="4" width="12.85546875" style="3" customWidth="1"/>
    <col min="5" max="5" width="9.5703125" style="3" customWidth="1"/>
    <col min="6" max="6" width="12.7109375" style="3" customWidth="1"/>
    <col min="7" max="7" width="9.7109375" style="3" customWidth="1"/>
    <col min="8" max="8" width="14.85546875" style="3" hidden="1" customWidth="1"/>
    <col min="9" max="9" width="16.5703125" style="3" hidden="1" customWidth="1"/>
    <col min="10" max="10" width="17" style="3" customWidth="1"/>
    <col min="11" max="11" width="9.85546875" style="3" customWidth="1"/>
    <col min="12" max="12" width="13.7109375" style="3" customWidth="1"/>
    <col min="13" max="13" width="9.7109375" style="3" customWidth="1"/>
    <col min="14" max="14" width="16" style="3" customWidth="1"/>
    <col min="15" max="15" width="9.7109375" style="3" customWidth="1"/>
    <col min="16" max="16" width="13.7109375" style="3" customWidth="1"/>
    <col min="17" max="17" width="9.7109375" style="3" customWidth="1"/>
    <col min="18" max="18" width="19.140625" style="3" customWidth="1"/>
    <col min="19" max="19" width="9.7109375" style="3" customWidth="1"/>
    <col min="20" max="20" width="9.140625" style="3"/>
    <col min="21" max="21" width="8.5703125" style="3" customWidth="1"/>
    <col min="22" max="22" width="23.5703125" style="3" customWidth="1"/>
    <col min="23" max="23" width="6.140625" style="3" customWidth="1"/>
    <col min="24" max="16384" width="9.140625" style="3"/>
  </cols>
  <sheetData>
    <row r="1" spans="1:22" ht="15.75" customHeight="1">
      <c r="A1" s="25" t="s">
        <v>667</v>
      </c>
      <c r="B1" s="10"/>
      <c r="C1" s="10"/>
      <c r="D1" s="10"/>
      <c r="E1" s="10" t="s">
        <v>41</v>
      </c>
      <c r="F1" s="172"/>
      <c r="G1" s="172"/>
      <c r="J1" s="10"/>
      <c r="K1" s="10"/>
      <c r="L1" s="10"/>
      <c r="M1" s="10"/>
      <c r="N1" s="10"/>
      <c r="O1" s="10"/>
      <c r="P1" s="10"/>
      <c r="Q1" s="10"/>
      <c r="R1" s="10"/>
      <c r="S1" s="10"/>
    </row>
    <row r="2" spans="1:22" ht="18">
      <c r="A2" s="9" t="s">
        <v>0</v>
      </c>
      <c r="B2" s="10"/>
      <c r="C2" s="10"/>
      <c r="D2" s="10"/>
      <c r="E2" s="27"/>
      <c r="F2" s="10"/>
      <c r="J2" s="10"/>
      <c r="K2" s="10"/>
      <c r="L2" s="10"/>
      <c r="M2" s="10"/>
      <c r="N2" s="10"/>
      <c r="O2" s="10"/>
      <c r="P2" s="10"/>
      <c r="Q2" s="10"/>
      <c r="R2" s="10"/>
      <c r="S2" s="10"/>
    </row>
    <row r="3" spans="1:22" ht="15">
      <c r="A3" s="10" t="s">
        <v>1</v>
      </c>
      <c r="B3" s="427"/>
      <c r="C3" s="427"/>
      <c r="D3" s="122"/>
      <c r="E3" s="10" t="s">
        <v>77</v>
      </c>
      <c r="F3" s="181"/>
      <c r="G3" s="181"/>
    </row>
    <row r="4" spans="1:22" ht="16.5" customHeight="1">
      <c r="A4" s="10" t="s">
        <v>6</v>
      </c>
      <c r="B4" s="147"/>
      <c r="C4" s="147"/>
      <c r="D4" s="13"/>
      <c r="E4" s="10" t="s">
        <v>42</v>
      </c>
      <c r="F4" s="181"/>
      <c r="G4" s="181"/>
      <c r="I4" s="10"/>
    </row>
    <row r="5" spans="1:22" ht="15">
      <c r="A5" s="10" t="s">
        <v>120</v>
      </c>
      <c r="B5" s="10"/>
      <c r="C5" s="161"/>
      <c r="D5" s="14"/>
      <c r="E5" s="14"/>
      <c r="F5" s="14"/>
      <c r="G5" s="14"/>
      <c r="H5" s="10"/>
      <c r="I5" s="10"/>
      <c r="J5" s="10"/>
      <c r="K5" s="10"/>
      <c r="L5" s="10"/>
      <c r="M5" s="10"/>
      <c r="N5" s="10"/>
      <c r="O5" s="10"/>
      <c r="P5" s="10"/>
      <c r="Q5" s="10"/>
      <c r="R5" s="10"/>
      <c r="S5" s="10"/>
    </row>
    <row r="6" spans="1:22" ht="15">
      <c r="A6" s="10" t="s">
        <v>362</v>
      </c>
      <c r="C6" s="161"/>
      <c r="D6" s="10"/>
      <c r="E6" s="416"/>
      <c r="F6" s="416"/>
      <c r="G6" s="416"/>
      <c r="H6" s="10"/>
      <c r="I6" s="10"/>
      <c r="J6" s="10"/>
      <c r="K6" s="10"/>
      <c r="L6" s="10"/>
      <c r="M6" s="10"/>
      <c r="N6" s="10"/>
      <c r="O6" s="10"/>
      <c r="P6" s="10"/>
      <c r="Q6" s="10"/>
      <c r="R6" s="10"/>
      <c r="S6" s="10"/>
    </row>
    <row r="7" spans="1:22" ht="15" thickBot="1">
      <c r="A7" s="417" t="s">
        <v>73</v>
      </c>
      <c r="B7" s="417"/>
      <c r="C7" s="417"/>
      <c r="D7" s="257">
        <v>12</v>
      </c>
      <c r="E7" s="14"/>
      <c r="F7" s="14"/>
      <c r="G7" s="14"/>
      <c r="H7" s="115">
        <v>12</v>
      </c>
      <c r="I7" s="10"/>
      <c r="J7" s="115">
        <v>12</v>
      </c>
      <c r="K7" s="10"/>
      <c r="L7" s="115">
        <v>12</v>
      </c>
      <c r="M7" s="10"/>
      <c r="N7" s="115">
        <v>12</v>
      </c>
      <c r="O7" s="10"/>
      <c r="P7" s="115">
        <v>12</v>
      </c>
      <c r="Q7" s="10"/>
      <c r="R7" s="115">
        <v>12</v>
      </c>
      <c r="S7" s="10"/>
    </row>
    <row r="8" spans="1:22" ht="18">
      <c r="A8" s="15"/>
      <c r="B8" s="16"/>
      <c r="C8" s="17"/>
      <c r="D8" s="413" t="str">
        <f>CONCATENATE("Current  ",D7," Month Request")</f>
        <v>Current  12 Month Request</v>
      </c>
      <c r="E8" s="414"/>
      <c r="F8" s="414"/>
      <c r="G8" s="415"/>
      <c r="H8" s="413" t="s">
        <v>86</v>
      </c>
      <c r="I8" s="415"/>
      <c r="J8" s="413" t="s">
        <v>682</v>
      </c>
      <c r="K8" s="414"/>
      <c r="L8" s="414"/>
      <c r="M8" s="415"/>
      <c r="N8" s="413" t="s">
        <v>684</v>
      </c>
      <c r="O8" s="414"/>
      <c r="P8" s="414"/>
      <c r="Q8" s="415"/>
      <c r="R8" s="429" t="s">
        <v>685</v>
      </c>
      <c r="S8" s="430"/>
    </row>
    <row r="9" spans="1:22" ht="15.75" thickBot="1">
      <c r="A9" s="18" t="s">
        <v>37</v>
      </c>
      <c r="B9" s="10"/>
      <c r="C9" s="19"/>
      <c r="D9" s="433" t="s">
        <v>671</v>
      </c>
      <c r="E9" s="434"/>
      <c r="F9" s="434" t="s">
        <v>55</v>
      </c>
      <c r="G9" s="435"/>
      <c r="H9" s="170" t="s">
        <v>19</v>
      </c>
      <c r="I9" s="255" t="s">
        <v>35</v>
      </c>
      <c r="J9" s="170" t="s">
        <v>19</v>
      </c>
      <c r="K9" s="256" t="s">
        <v>35</v>
      </c>
      <c r="L9" s="365" t="s">
        <v>664</v>
      </c>
      <c r="M9" s="256" t="s">
        <v>35</v>
      </c>
      <c r="N9" s="170" t="s">
        <v>19</v>
      </c>
      <c r="O9" s="256" t="s">
        <v>35</v>
      </c>
      <c r="P9" s="170" t="s">
        <v>664</v>
      </c>
      <c r="Q9" s="256" t="s">
        <v>35</v>
      </c>
      <c r="R9" s="170" t="s">
        <v>19</v>
      </c>
      <c r="S9" s="256" t="s">
        <v>35</v>
      </c>
    </row>
    <row r="10" spans="1:22" ht="15">
      <c r="A10" s="18" t="s">
        <v>16</v>
      </c>
      <c r="C10" s="19"/>
      <c r="D10" s="20"/>
      <c r="E10" s="10"/>
      <c r="F10" s="10"/>
      <c r="G10" s="19"/>
      <c r="H10" s="20"/>
      <c r="I10" s="10"/>
      <c r="J10" s="15"/>
      <c r="K10" s="17"/>
      <c r="L10" s="15"/>
      <c r="M10" s="17"/>
      <c r="N10" s="15"/>
      <c r="O10" s="17"/>
      <c r="P10" s="15"/>
      <c r="Q10" s="17"/>
      <c r="R10" s="15"/>
      <c r="S10" s="17"/>
    </row>
    <row r="11" spans="1:22">
      <c r="A11" s="20"/>
      <c r="B11" s="3" t="s">
        <v>671</v>
      </c>
      <c r="C11" s="19"/>
      <c r="D11" s="258">
        <v>0</v>
      </c>
      <c r="E11" s="259"/>
      <c r="F11" s="259"/>
      <c r="G11" s="260" t="str">
        <f>IF((D$25+F$25)=0,"   -   ",(D11+F11)/(D$25+F$25))</f>
        <v xml:space="preserve">   -   </v>
      </c>
      <c r="H11" s="148">
        <v>0</v>
      </c>
      <c r="I11" s="149" t="str">
        <f t="shared" ref="I11:I23" si="0">IF(H$25=0," ",IF(H11=0,"   -    ",H11/H$25))</f>
        <v xml:space="preserve"> </v>
      </c>
      <c r="J11" s="148">
        <v>0</v>
      </c>
      <c r="K11" s="150" t="str">
        <f t="shared" ref="K11:K24" si="1">IF(J$25=0," ",IF(J11=0,"   -    ",J11/J$25))</f>
        <v xml:space="preserve"> </v>
      </c>
      <c r="L11" s="148">
        <v>0</v>
      </c>
      <c r="M11" s="150" t="str">
        <f t="shared" ref="M11:M24" si="2">IF(L$25=0," ",IF(L11=0,"   -    ",L11/L$25))</f>
        <v xml:space="preserve"> </v>
      </c>
      <c r="N11" s="394">
        <v>0</v>
      </c>
      <c r="O11" s="150" t="str">
        <f t="shared" ref="O11:O24" si="3">IF(N$25=0," ",IF(N11=0,"   -    ",N11/N$25))</f>
        <v xml:space="preserve"> </v>
      </c>
      <c r="P11" s="148">
        <v>0</v>
      </c>
      <c r="Q11" s="150" t="str">
        <f t="shared" ref="Q11:Q24" si="4">IF(P$25=0," ",IF(P11=0,"   -    ",P11/P$25))</f>
        <v xml:space="preserve"> </v>
      </c>
      <c r="R11" s="394">
        <v>0</v>
      </c>
      <c r="S11" s="150" t="str">
        <f t="shared" ref="S11:S24" si="5">IF(R$25=0," ",IF(R11=0,"   -    ",R11/R$25))</f>
        <v xml:space="preserve"> </v>
      </c>
    </row>
    <row r="12" spans="1:22">
      <c r="A12" s="20"/>
      <c r="B12" s="3" t="s">
        <v>43</v>
      </c>
      <c r="C12" s="261"/>
      <c r="D12" s="262"/>
      <c r="E12" s="263"/>
      <c r="F12" s="259">
        <f>SUM(Project1:Project4!H11)</f>
        <v>0</v>
      </c>
      <c r="G12" s="260" t="str">
        <f t="shared" ref="G12:G24" si="6">IF((D$25+F$25)=0,"   -   ",(D12+F12)/(D$25+F$25))</f>
        <v xml:space="preserve">   -   </v>
      </c>
      <c r="H12" s="148"/>
      <c r="I12" s="149" t="str">
        <f t="shared" si="0"/>
        <v xml:space="preserve"> </v>
      </c>
      <c r="J12" s="148">
        <v>0</v>
      </c>
      <c r="K12" s="150" t="str">
        <f t="shared" si="1"/>
        <v xml:space="preserve"> </v>
      </c>
      <c r="L12" s="148">
        <v>0</v>
      </c>
      <c r="M12" s="150" t="str">
        <f t="shared" si="2"/>
        <v xml:space="preserve"> </v>
      </c>
      <c r="N12" s="394">
        <v>0</v>
      </c>
      <c r="O12" s="150" t="str">
        <f t="shared" si="3"/>
        <v xml:space="preserve"> </v>
      </c>
      <c r="P12" s="148">
        <v>0</v>
      </c>
      <c r="Q12" s="150" t="str">
        <f t="shared" si="4"/>
        <v xml:space="preserve"> </v>
      </c>
      <c r="R12" s="394">
        <v>0</v>
      </c>
      <c r="S12" s="150" t="str">
        <f t="shared" si="5"/>
        <v xml:space="preserve"> </v>
      </c>
    </row>
    <row r="13" spans="1:22" ht="15.75" customHeight="1">
      <c r="A13" s="20"/>
      <c r="B13" s="3" t="s">
        <v>44</v>
      </c>
      <c r="C13" s="261"/>
      <c r="D13" s="262"/>
      <c r="E13" s="263"/>
      <c r="F13" s="259">
        <f>SUM(Project1:Project4!H12)</f>
        <v>0</v>
      </c>
      <c r="G13" s="260" t="str">
        <f t="shared" si="6"/>
        <v xml:space="preserve">   -   </v>
      </c>
      <c r="H13" s="148"/>
      <c r="I13" s="149" t="str">
        <f t="shared" si="0"/>
        <v xml:space="preserve"> </v>
      </c>
      <c r="J13" s="148">
        <v>0</v>
      </c>
      <c r="K13" s="150" t="str">
        <f t="shared" si="1"/>
        <v xml:space="preserve"> </v>
      </c>
      <c r="L13" s="148">
        <v>0</v>
      </c>
      <c r="M13" s="150" t="str">
        <f t="shared" si="2"/>
        <v xml:space="preserve"> </v>
      </c>
      <c r="N13" s="394">
        <v>0</v>
      </c>
      <c r="O13" s="150" t="str">
        <f t="shared" si="3"/>
        <v xml:space="preserve"> </v>
      </c>
      <c r="P13" s="148">
        <v>0</v>
      </c>
      <c r="Q13" s="150" t="str">
        <f t="shared" si="4"/>
        <v xml:space="preserve"> </v>
      </c>
      <c r="R13" s="394">
        <v>0</v>
      </c>
      <c r="S13" s="150" t="str">
        <f t="shared" si="5"/>
        <v xml:space="preserve"> </v>
      </c>
    </row>
    <row r="14" spans="1:22">
      <c r="A14" s="20"/>
      <c r="B14" s="3" t="s">
        <v>45</v>
      </c>
      <c r="C14" s="19"/>
      <c r="D14" s="262"/>
      <c r="E14" s="263"/>
      <c r="F14" s="259">
        <f>SUM(Project1:Project4!H13)</f>
        <v>0</v>
      </c>
      <c r="G14" s="260" t="str">
        <f t="shared" si="6"/>
        <v xml:space="preserve">   -   </v>
      </c>
      <c r="H14" s="148"/>
      <c r="I14" s="149" t="str">
        <f>IF(H$25=0," ",IF(H14=0,"   -    ",H14/H$25))</f>
        <v xml:space="preserve"> </v>
      </c>
      <c r="J14" s="148">
        <v>0</v>
      </c>
      <c r="K14" s="150" t="str">
        <f t="shared" si="1"/>
        <v xml:space="preserve"> </v>
      </c>
      <c r="L14" s="148">
        <v>0</v>
      </c>
      <c r="M14" s="150" t="str">
        <f t="shared" si="2"/>
        <v xml:space="preserve"> </v>
      </c>
      <c r="N14" s="394">
        <v>0</v>
      </c>
      <c r="O14" s="150" t="str">
        <f t="shared" si="3"/>
        <v xml:space="preserve"> </v>
      </c>
      <c r="P14" s="148">
        <v>0</v>
      </c>
      <c r="Q14" s="150" t="str">
        <f t="shared" si="4"/>
        <v xml:space="preserve"> </v>
      </c>
      <c r="R14" s="394">
        <v>0</v>
      </c>
      <c r="S14" s="150" t="str">
        <f t="shared" si="5"/>
        <v xml:space="preserve"> </v>
      </c>
    </row>
    <row r="15" spans="1:22">
      <c r="A15" s="20"/>
      <c r="B15" s="3" t="s">
        <v>13</v>
      </c>
      <c r="C15" s="19"/>
      <c r="D15" s="262"/>
      <c r="E15" s="263"/>
      <c r="F15" s="259">
        <f>SUM(Project1:Project4!H14)</f>
        <v>0</v>
      </c>
      <c r="G15" s="260" t="str">
        <f t="shared" si="6"/>
        <v xml:space="preserve">   -   </v>
      </c>
      <c r="H15" s="148"/>
      <c r="I15" s="149" t="str">
        <f t="shared" si="0"/>
        <v xml:space="preserve"> </v>
      </c>
      <c r="J15" s="148">
        <v>0</v>
      </c>
      <c r="K15" s="150" t="str">
        <f t="shared" si="1"/>
        <v xml:space="preserve"> </v>
      </c>
      <c r="L15" s="148">
        <v>0</v>
      </c>
      <c r="M15" s="150" t="str">
        <f t="shared" si="2"/>
        <v xml:space="preserve"> </v>
      </c>
      <c r="N15" s="394">
        <v>0</v>
      </c>
      <c r="O15" s="150" t="str">
        <f t="shared" si="3"/>
        <v xml:space="preserve"> </v>
      </c>
      <c r="P15" s="148">
        <v>0</v>
      </c>
      <c r="Q15" s="150" t="str">
        <f t="shared" si="4"/>
        <v xml:space="preserve"> </v>
      </c>
      <c r="R15" s="394">
        <v>0</v>
      </c>
      <c r="S15" s="150" t="str">
        <f t="shared" si="5"/>
        <v xml:space="preserve"> </v>
      </c>
    </row>
    <row r="16" spans="1:22">
      <c r="A16" s="20"/>
      <c r="B16" s="3" t="s">
        <v>54</v>
      </c>
      <c r="C16" s="19"/>
      <c r="D16" s="262"/>
      <c r="E16" s="263"/>
      <c r="F16" s="259">
        <f>SUM(Project1:Project4!H15)</f>
        <v>0</v>
      </c>
      <c r="G16" s="260" t="str">
        <f t="shared" si="6"/>
        <v xml:space="preserve">   -   </v>
      </c>
      <c r="H16" s="148"/>
      <c r="I16" s="149" t="str">
        <f t="shared" si="0"/>
        <v xml:space="preserve"> </v>
      </c>
      <c r="J16" s="148">
        <v>0</v>
      </c>
      <c r="K16" s="150" t="str">
        <f t="shared" si="1"/>
        <v xml:space="preserve"> </v>
      </c>
      <c r="L16" s="148">
        <v>0</v>
      </c>
      <c r="M16" s="150" t="str">
        <f t="shared" si="2"/>
        <v xml:space="preserve"> </v>
      </c>
      <c r="N16" s="394">
        <v>0</v>
      </c>
      <c r="O16" s="150" t="str">
        <f t="shared" si="3"/>
        <v xml:space="preserve"> </v>
      </c>
      <c r="P16" s="148">
        <v>0</v>
      </c>
      <c r="Q16" s="150" t="str">
        <f t="shared" si="4"/>
        <v xml:space="preserve"> </v>
      </c>
      <c r="R16" s="394">
        <v>0</v>
      </c>
      <c r="S16" s="150" t="str">
        <f t="shared" si="5"/>
        <v xml:space="preserve"> </v>
      </c>
      <c r="V16" s="385"/>
    </row>
    <row r="17" spans="1:22">
      <c r="A17" s="20"/>
      <c r="B17" s="3" t="s">
        <v>46</v>
      </c>
      <c r="C17" s="19"/>
      <c r="D17" s="262"/>
      <c r="E17" s="263"/>
      <c r="F17" s="259">
        <f>SUM(Project1:Project4!H16)</f>
        <v>0</v>
      </c>
      <c r="G17" s="260" t="str">
        <f t="shared" si="6"/>
        <v xml:space="preserve">   -   </v>
      </c>
      <c r="H17" s="148"/>
      <c r="I17" s="149" t="str">
        <f t="shared" si="0"/>
        <v xml:space="preserve"> </v>
      </c>
      <c r="J17" s="148">
        <v>0</v>
      </c>
      <c r="K17" s="150" t="str">
        <f t="shared" si="1"/>
        <v xml:space="preserve"> </v>
      </c>
      <c r="L17" s="148">
        <v>0</v>
      </c>
      <c r="M17" s="150" t="str">
        <f t="shared" si="2"/>
        <v xml:space="preserve"> </v>
      </c>
      <c r="N17" s="394">
        <v>0</v>
      </c>
      <c r="O17" s="150" t="str">
        <f t="shared" si="3"/>
        <v xml:space="preserve"> </v>
      </c>
      <c r="P17" s="148">
        <v>0</v>
      </c>
      <c r="Q17" s="150" t="str">
        <f t="shared" si="4"/>
        <v xml:space="preserve"> </v>
      </c>
      <c r="R17" s="394">
        <v>0</v>
      </c>
      <c r="S17" s="150" t="str">
        <f t="shared" si="5"/>
        <v xml:space="preserve"> </v>
      </c>
    </row>
    <row r="18" spans="1:22">
      <c r="A18" s="20"/>
      <c r="B18" s="3" t="s">
        <v>80</v>
      </c>
      <c r="C18" s="19"/>
      <c r="D18" s="262"/>
      <c r="E18" s="263"/>
      <c r="F18" s="259">
        <f>SUM(Project1:Project4!H17)</f>
        <v>0</v>
      </c>
      <c r="G18" s="260" t="str">
        <f t="shared" si="6"/>
        <v xml:space="preserve">   -   </v>
      </c>
      <c r="H18" s="148"/>
      <c r="I18" s="149" t="str">
        <f t="shared" si="0"/>
        <v xml:space="preserve"> </v>
      </c>
      <c r="J18" s="148">
        <v>0</v>
      </c>
      <c r="K18" s="150" t="str">
        <f t="shared" si="1"/>
        <v xml:space="preserve"> </v>
      </c>
      <c r="L18" s="148">
        <v>0</v>
      </c>
      <c r="M18" s="150" t="str">
        <f t="shared" si="2"/>
        <v xml:space="preserve"> </v>
      </c>
      <c r="N18" s="394">
        <v>0</v>
      </c>
      <c r="O18" s="150" t="str">
        <f t="shared" si="3"/>
        <v xml:space="preserve"> </v>
      </c>
      <c r="P18" s="148">
        <v>0</v>
      </c>
      <c r="Q18" s="150" t="str">
        <f t="shared" si="4"/>
        <v xml:space="preserve"> </v>
      </c>
      <c r="R18" s="394">
        <v>0</v>
      </c>
      <c r="S18" s="150" t="str">
        <f t="shared" si="5"/>
        <v xml:space="preserve"> </v>
      </c>
    </row>
    <row r="19" spans="1:22">
      <c r="A19" s="20"/>
      <c r="B19" s="3" t="s">
        <v>83</v>
      </c>
      <c r="C19" s="19"/>
      <c r="D19" s="262"/>
      <c r="E19" s="263"/>
      <c r="F19" s="259">
        <f>SUM(Project1:Project4!H18)</f>
        <v>0</v>
      </c>
      <c r="G19" s="260" t="str">
        <f t="shared" si="6"/>
        <v xml:space="preserve">   -   </v>
      </c>
      <c r="H19" s="148"/>
      <c r="I19" s="149" t="str">
        <f t="shared" si="0"/>
        <v xml:space="preserve"> </v>
      </c>
      <c r="J19" s="148">
        <v>0</v>
      </c>
      <c r="K19" s="150" t="str">
        <f t="shared" si="1"/>
        <v xml:space="preserve"> </v>
      </c>
      <c r="L19" s="148">
        <v>0</v>
      </c>
      <c r="M19" s="150" t="str">
        <f t="shared" si="2"/>
        <v xml:space="preserve"> </v>
      </c>
      <c r="N19" s="394">
        <v>0</v>
      </c>
      <c r="O19" s="150" t="str">
        <f t="shared" si="3"/>
        <v xml:space="preserve"> </v>
      </c>
      <c r="P19" s="148">
        <v>0</v>
      </c>
      <c r="Q19" s="150" t="str">
        <f t="shared" si="4"/>
        <v xml:space="preserve"> </v>
      </c>
      <c r="R19" s="394">
        <v>0</v>
      </c>
      <c r="S19" s="150" t="str">
        <f t="shared" si="5"/>
        <v xml:space="preserve"> </v>
      </c>
    </row>
    <row r="20" spans="1:22">
      <c r="A20" s="20"/>
      <c r="B20" s="3" t="s">
        <v>81</v>
      </c>
      <c r="C20" s="19"/>
      <c r="D20" s="262"/>
      <c r="E20" s="263"/>
      <c r="F20" s="259">
        <f>SUM(Project1:Project4!H19)</f>
        <v>0</v>
      </c>
      <c r="G20" s="260" t="str">
        <f t="shared" si="6"/>
        <v xml:space="preserve">   -   </v>
      </c>
      <c r="H20" s="148"/>
      <c r="I20" s="149" t="str">
        <f t="shared" si="0"/>
        <v xml:space="preserve"> </v>
      </c>
      <c r="J20" s="148">
        <v>0</v>
      </c>
      <c r="K20" s="150" t="str">
        <f t="shared" si="1"/>
        <v xml:space="preserve"> </v>
      </c>
      <c r="L20" s="148">
        <v>0</v>
      </c>
      <c r="M20" s="150" t="str">
        <f t="shared" si="2"/>
        <v xml:space="preserve"> </v>
      </c>
      <c r="N20" s="394">
        <v>0</v>
      </c>
      <c r="O20" s="150" t="str">
        <f t="shared" si="3"/>
        <v xml:space="preserve"> </v>
      </c>
      <c r="P20" s="148">
        <v>0</v>
      </c>
      <c r="Q20" s="150" t="str">
        <f t="shared" si="4"/>
        <v xml:space="preserve"> </v>
      </c>
      <c r="R20" s="394">
        <v>0</v>
      </c>
      <c r="S20" s="150" t="str">
        <f t="shared" si="5"/>
        <v xml:space="preserve"> </v>
      </c>
    </row>
    <row r="21" spans="1:22">
      <c r="A21" s="20"/>
      <c r="B21" s="3" t="s">
        <v>14</v>
      </c>
      <c r="C21" s="19"/>
      <c r="D21" s="262"/>
      <c r="E21" s="263"/>
      <c r="F21" s="259">
        <f>SUM(Project1:Project4!H20)</f>
        <v>0</v>
      </c>
      <c r="G21" s="260" t="str">
        <f t="shared" si="6"/>
        <v xml:space="preserve">   -   </v>
      </c>
      <c r="H21" s="148"/>
      <c r="I21" s="149" t="str">
        <f t="shared" si="0"/>
        <v xml:space="preserve"> </v>
      </c>
      <c r="J21" s="148">
        <v>0</v>
      </c>
      <c r="K21" s="150" t="str">
        <f t="shared" si="1"/>
        <v xml:space="preserve"> </v>
      </c>
      <c r="L21" s="148">
        <v>0</v>
      </c>
      <c r="M21" s="150" t="str">
        <f t="shared" si="2"/>
        <v xml:space="preserve"> </v>
      </c>
      <c r="N21" s="394">
        <v>0</v>
      </c>
      <c r="O21" s="150" t="str">
        <f t="shared" si="3"/>
        <v xml:space="preserve"> </v>
      </c>
      <c r="P21" s="148">
        <v>0</v>
      </c>
      <c r="Q21" s="150" t="str">
        <f t="shared" si="4"/>
        <v xml:space="preserve"> </v>
      </c>
      <c r="R21" s="394">
        <v>0</v>
      </c>
      <c r="S21" s="150" t="str">
        <f t="shared" si="5"/>
        <v xml:space="preserve"> </v>
      </c>
    </row>
    <row r="22" spans="1:22">
      <c r="A22" s="20"/>
      <c r="B22" s="3" t="s">
        <v>82</v>
      </c>
      <c r="C22" s="19"/>
      <c r="D22" s="262"/>
      <c r="E22" s="263"/>
      <c r="F22" s="259">
        <f>SUM(Project1:Project4!H21)</f>
        <v>0</v>
      </c>
      <c r="G22" s="260" t="str">
        <f t="shared" si="6"/>
        <v xml:space="preserve">   -   </v>
      </c>
      <c r="H22" s="148"/>
      <c r="I22" s="149" t="str">
        <f t="shared" si="0"/>
        <v xml:space="preserve"> </v>
      </c>
      <c r="J22" s="148">
        <v>0</v>
      </c>
      <c r="K22" s="150" t="str">
        <f t="shared" si="1"/>
        <v xml:space="preserve"> </v>
      </c>
      <c r="L22" s="148">
        <v>0</v>
      </c>
      <c r="M22" s="150" t="str">
        <f t="shared" si="2"/>
        <v xml:space="preserve"> </v>
      </c>
      <c r="N22" s="394">
        <v>0</v>
      </c>
      <c r="O22" s="150" t="str">
        <f t="shared" si="3"/>
        <v xml:space="preserve"> </v>
      </c>
      <c r="P22" s="148">
        <v>0</v>
      </c>
      <c r="Q22" s="150" t="str">
        <f t="shared" si="4"/>
        <v xml:space="preserve"> </v>
      </c>
      <c r="R22" s="394">
        <v>0</v>
      </c>
      <c r="S22" s="150" t="str">
        <f t="shared" si="5"/>
        <v xml:space="preserve"> </v>
      </c>
    </row>
    <row r="23" spans="1:22">
      <c r="A23" s="20"/>
      <c r="B23" s="3" t="s">
        <v>15</v>
      </c>
      <c r="C23" s="21" t="s">
        <v>680</v>
      </c>
      <c r="D23" s="262"/>
      <c r="E23" s="263"/>
      <c r="F23" s="259">
        <f>SUM(Project1:Project4!H22)</f>
        <v>0</v>
      </c>
      <c r="G23" s="260" t="str">
        <f t="shared" si="6"/>
        <v xml:space="preserve">   -   </v>
      </c>
      <c r="H23" s="148"/>
      <c r="I23" s="149" t="str">
        <f t="shared" si="0"/>
        <v xml:space="preserve"> </v>
      </c>
      <c r="J23" s="148">
        <v>0</v>
      </c>
      <c r="K23" s="150" t="str">
        <f t="shared" si="1"/>
        <v xml:space="preserve"> </v>
      </c>
      <c r="L23" s="148">
        <v>0</v>
      </c>
      <c r="M23" s="150" t="str">
        <f t="shared" si="2"/>
        <v xml:space="preserve"> </v>
      </c>
      <c r="N23" s="394">
        <v>0</v>
      </c>
      <c r="O23" s="150" t="str">
        <f t="shared" si="3"/>
        <v xml:space="preserve"> </v>
      </c>
      <c r="P23" s="148">
        <v>0</v>
      </c>
      <c r="Q23" s="150" t="str">
        <f t="shared" si="4"/>
        <v xml:space="preserve"> </v>
      </c>
      <c r="R23" s="394">
        <v>0</v>
      </c>
      <c r="S23" s="150" t="str">
        <f t="shared" si="5"/>
        <v xml:space="preserve"> </v>
      </c>
    </row>
    <row r="24" spans="1:22">
      <c r="A24" s="20"/>
      <c r="B24" s="3" t="s">
        <v>15</v>
      </c>
      <c r="C24" s="21" t="s">
        <v>676</v>
      </c>
      <c r="D24" s="262"/>
      <c r="E24" s="263"/>
      <c r="F24" s="259">
        <f>SUM(Project1:Project4!H23)</f>
        <v>0</v>
      </c>
      <c r="G24" s="260" t="str">
        <f t="shared" si="6"/>
        <v xml:space="preserve">   -   </v>
      </c>
      <c r="H24" s="148"/>
      <c r="I24" s="149" t="str">
        <f>IF(H$25=0," ",IF(H24=0,"   -    ",H24/H$25))</f>
        <v xml:space="preserve"> </v>
      </c>
      <c r="J24" s="148">
        <v>0</v>
      </c>
      <c r="K24" s="150" t="str">
        <f t="shared" si="1"/>
        <v xml:space="preserve"> </v>
      </c>
      <c r="L24" s="148">
        <v>0</v>
      </c>
      <c r="M24" s="150" t="str">
        <f t="shared" si="2"/>
        <v xml:space="preserve"> </v>
      </c>
      <c r="N24" s="394">
        <v>0</v>
      </c>
      <c r="O24" s="150" t="str">
        <f t="shared" si="3"/>
        <v xml:space="preserve"> </v>
      </c>
      <c r="P24" s="148">
        <v>0</v>
      </c>
      <c r="Q24" s="150" t="str">
        <f t="shared" si="4"/>
        <v xml:space="preserve"> </v>
      </c>
      <c r="R24" s="394">
        <v>0</v>
      </c>
      <c r="S24" s="150" t="str">
        <f t="shared" si="5"/>
        <v xml:space="preserve"> </v>
      </c>
    </row>
    <row r="25" spans="1:22" ht="15">
      <c r="A25" s="20"/>
      <c r="B25" s="12" t="s">
        <v>12</v>
      </c>
      <c r="C25" s="19"/>
      <c r="D25" s="265">
        <f>SUM(D11:D24)</f>
        <v>0</v>
      </c>
      <c r="E25" s="265"/>
      <c r="F25" s="265">
        <f>SUM(F11:F24)</f>
        <v>0</v>
      </c>
      <c r="G25" s="266" t="str">
        <f>IF(D$25=0," ",IF(D25=0,"   -    ",D25/D$25))</f>
        <v xml:space="preserve"> </v>
      </c>
      <c r="H25" s="151">
        <f>SUM(H11:H24)</f>
        <v>0</v>
      </c>
      <c r="I25" s="152" t="str">
        <f>IF(H$25=0," ",IF(H25=0,"   -    ",H25/H$25))</f>
        <v xml:space="preserve"> </v>
      </c>
      <c r="J25" s="409">
        <f>SUM(J11:J24)</f>
        <v>0</v>
      </c>
      <c r="K25" s="402" t="str">
        <f>IF(J$25=0," ",IF(J25=0,"   -    ",J25/J$25))</f>
        <v xml:space="preserve"> </v>
      </c>
      <c r="L25" s="409">
        <f>SUM(L11:L24)</f>
        <v>0</v>
      </c>
      <c r="M25" s="402" t="str">
        <f>IF(L$25=0," ",IF(L25=0,"   -    ",L25/L$25))</f>
        <v xml:space="preserve"> </v>
      </c>
      <c r="N25" s="409">
        <f>SUM(N11:N24)</f>
        <v>0</v>
      </c>
      <c r="O25" s="402" t="str">
        <f>IF(N$25=0," ",IF(N25=0,"   -    ",N25/N$25))</f>
        <v xml:space="preserve"> </v>
      </c>
      <c r="P25" s="409">
        <f>SUM(P11:P24)</f>
        <v>0</v>
      </c>
      <c r="Q25" s="402" t="str">
        <f>IF(P$25=0," ",IF(P25=0,"   -    ",P25/P$25))</f>
        <v xml:space="preserve"> </v>
      </c>
      <c r="R25" s="409">
        <f>SUM(R11:R24)</f>
        <v>0</v>
      </c>
      <c r="S25" s="402" t="str">
        <f>IF(R$25=0," ",IF(R25=0,"   -    ",R25/R$25))</f>
        <v xml:space="preserve"> </v>
      </c>
      <c r="T25" s="23"/>
    </row>
    <row r="26" spans="1:22" ht="15">
      <c r="A26" s="20"/>
      <c r="B26" s="12" t="s">
        <v>98</v>
      </c>
      <c r="C26" s="19"/>
      <c r="D26" s="258">
        <v>0</v>
      </c>
      <c r="E26" s="33"/>
      <c r="F26" s="36"/>
      <c r="G26" s="35"/>
      <c r="H26" s="20"/>
      <c r="I26" s="10"/>
      <c r="J26" s="20"/>
      <c r="K26" s="19"/>
      <c r="L26" s="20"/>
      <c r="M26" s="19"/>
      <c r="N26" s="20"/>
      <c r="O26" s="19"/>
      <c r="P26" s="20"/>
      <c r="Q26" s="19"/>
      <c r="R26" s="20"/>
      <c r="S26" s="19"/>
    </row>
    <row r="27" spans="1:22" ht="15.75" customHeight="1">
      <c r="A27" s="18" t="s">
        <v>20</v>
      </c>
      <c r="C27" s="19"/>
      <c r="D27" s="73"/>
      <c r="E27" s="33"/>
      <c r="F27" s="33"/>
      <c r="G27" s="35"/>
      <c r="H27" s="20"/>
      <c r="I27" s="10"/>
      <c r="J27" s="20"/>
      <c r="K27" s="19"/>
      <c r="L27" s="20"/>
      <c r="M27" s="19"/>
      <c r="N27" s="20"/>
      <c r="O27" s="19"/>
      <c r="P27" s="20"/>
      <c r="Q27" s="19"/>
      <c r="R27" s="20"/>
      <c r="S27" s="19"/>
      <c r="V27" s="371"/>
    </row>
    <row r="28" spans="1:22">
      <c r="A28" s="20"/>
      <c r="B28" s="19" t="s">
        <v>17</v>
      </c>
      <c r="C28" s="261"/>
      <c r="D28" s="262">
        <v>0</v>
      </c>
      <c r="E28" s="267" t="str">
        <f>IF(D$25=0,"   -   ",D28/D$25)</f>
        <v xml:space="preserve">   -   </v>
      </c>
      <c r="F28" s="263">
        <f>SUM(Project1:Project4!H44)</f>
        <v>0</v>
      </c>
      <c r="G28" s="268" t="str">
        <f>IF((D$25+F$25)=0,"   -   ",(D28+F28)/(D$25+F$25))</f>
        <v xml:space="preserve">   -   </v>
      </c>
      <c r="H28" s="148"/>
      <c r="I28" s="149" t="str">
        <f>IF(H$25=0,"   -   ",H28/H$25)</f>
        <v xml:space="preserve">   -   </v>
      </c>
      <c r="J28" s="148">
        <v>0</v>
      </c>
      <c r="K28" s="149" t="str">
        <f>IF(J$25=0,"   -   ",J28/J$25)</f>
        <v xml:space="preserve">   -   </v>
      </c>
      <c r="L28" s="148">
        <v>0</v>
      </c>
      <c r="M28" s="149" t="str">
        <f>IF(L$25=0,"   -   ",L28/L$25)</f>
        <v xml:space="preserve">   -   </v>
      </c>
      <c r="N28" s="394">
        <v>0</v>
      </c>
      <c r="O28" s="149" t="str">
        <f>IF(N$25=0,"   -   ",N28/N$25)</f>
        <v xml:space="preserve">   -   </v>
      </c>
      <c r="P28" s="148">
        <v>0</v>
      </c>
      <c r="Q28" s="150" t="str">
        <f>IF(P$25=0,"   -   ",P28/P$25)</f>
        <v xml:space="preserve">   -   </v>
      </c>
      <c r="R28" s="394">
        <v>0</v>
      </c>
      <c r="S28" s="150" t="str">
        <f>IF(R$25=0,"   -   ",R28/R$25)</f>
        <v xml:space="preserve">   -   </v>
      </c>
      <c r="V28" s="371"/>
    </row>
    <row r="29" spans="1:22">
      <c r="A29" s="20"/>
      <c r="B29" s="19" t="s">
        <v>99</v>
      </c>
      <c r="C29" s="261"/>
      <c r="D29" s="262">
        <v>0</v>
      </c>
      <c r="E29" s="269" t="str">
        <f>IF(D$25=0,"   -   ",D29/D$25)</f>
        <v xml:space="preserve">   -   </v>
      </c>
      <c r="F29" s="263">
        <v>0</v>
      </c>
      <c r="G29" s="268" t="str">
        <f>IF((D$25+F$25)=0,"   -   ",(D29+F29)/(D$25+F$25))</f>
        <v xml:space="preserve">   -   </v>
      </c>
      <c r="H29" s="148"/>
      <c r="I29" s="149" t="str">
        <f>IF(H$25=0,"   -   ",H29/H$25)</f>
        <v xml:space="preserve">   -   </v>
      </c>
      <c r="J29" s="148">
        <v>0</v>
      </c>
      <c r="K29" s="149" t="str">
        <f>IF(J$25=0,"   -   ",J29/J$25)</f>
        <v xml:space="preserve">   -   </v>
      </c>
      <c r="L29" s="148">
        <v>0</v>
      </c>
      <c r="M29" s="149" t="str">
        <f>IF(L$25=0,"   -   ",L29/L$25)</f>
        <v xml:space="preserve">   -   </v>
      </c>
      <c r="N29" s="394">
        <v>0</v>
      </c>
      <c r="O29" s="149" t="str">
        <f>IF(N$25=0,"   -   ",N29/N$25)</f>
        <v xml:space="preserve">   -   </v>
      </c>
      <c r="P29" s="148">
        <v>0</v>
      </c>
      <c r="Q29" s="150" t="str">
        <f>IF(P$25=0,"   -   ",P29/P$25)</f>
        <v xml:space="preserve">   -   </v>
      </c>
      <c r="R29" s="394">
        <v>0</v>
      </c>
      <c r="S29" s="150" t="str">
        <f>IF(R$25=0,"   -   ",R29/R$25)</f>
        <v xml:space="preserve">   -   </v>
      </c>
      <c r="V29" s="371"/>
    </row>
    <row r="30" spans="1:22">
      <c r="A30" s="20"/>
      <c r="B30" s="19" t="s">
        <v>18</v>
      </c>
      <c r="C30" s="261"/>
      <c r="D30" s="270"/>
      <c r="E30" s="269"/>
      <c r="F30" s="366">
        <v>0</v>
      </c>
      <c r="G30" s="268" t="str">
        <f>IF((D$25+F$25)=0,"   -   ",(D30+F30)/(D$25+F$25))</f>
        <v xml:space="preserve">   -   </v>
      </c>
      <c r="H30" s="271"/>
      <c r="I30" s="149" t="str">
        <f>IF(H$25=0,"   -   ",H30/H$25)</f>
        <v xml:space="preserve">   -   </v>
      </c>
      <c r="J30" s="271">
        <v>0</v>
      </c>
      <c r="K30" s="149" t="str">
        <f>IF(J$25=0,"   -   ",J30/J$25)</f>
        <v xml:space="preserve">   -   </v>
      </c>
      <c r="L30" s="271">
        <v>0</v>
      </c>
      <c r="M30" s="149" t="str">
        <f>IF(L$25=0,"   -   ",L30/L$25)</f>
        <v xml:space="preserve">   -   </v>
      </c>
      <c r="N30" s="395">
        <v>0</v>
      </c>
      <c r="O30" s="149" t="str">
        <f>IF(N$25=0,"   -   ",N30/N$25)</f>
        <v xml:space="preserve">   -   </v>
      </c>
      <c r="P30" s="271">
        <v>0</v>
      </c>
      <c r="Q30" s="150" t="str">
        <f>IF(P$25=0,"   -   ",P30/P$25)</f>
        <v xml:space="preserve">   -   </v>
      </c>
      <c r="R30" s="395">
        <v>0</v>
      </c>
      <c r="S30" s="150" t="str">
        <f>IF(R$25=0,"   -   ",R30/R$25)</f>
        <v xml:space="preserve">   -   </v>
      </c>
    </row>
    <row r="31" spans="1:22" ht="21.75" customHeight="1">
      <c r="A31" s="20"/>
      <c r="B31" s="12" t="s">
        <v>72</v>
      </c>
      <c r="C31" s="19"/>
      <c r="D31" s="264">
        <f>SUM(D28:D30)</f>
        <v>0</v>
      </c>
      <c r="E31" s="272" t="str">
        <f>IF(D$25=0,"   -   ",D31/D$25)</f>
        <v xml:space="preserve">   -   </v>
      </c>
      <c r="F31" s="273">
        <f>SUM(F28:F30)</f>
        <v>0</v>
      </c>
      <c r="G31" s="266" t="str">
        <f>IF((D$25+F$25)=0,"   -   ",(D31+F31)/(D$25+F25))</f>
        <v xml:space="preserve">   -   </v>
      </c>
      <c r="H31" s="151">
        <f>SUM(H28:H30)</f>
        <v>0</v>
      </c>
      <c r="I31" s="152" t="str">
        <f>IF(H$25=0,"   -   ",H31/H$25)</f>
        <v xml:space="preserve">   -   </v>
      </c>
      <c r="J31" s="409">
        <f>SUM(J28:J30)</f>
        <v>0</v>
      </c>
      <c r="K31" s="410" t="str">
        <f>IF(J$25=0,"   -   ",J31/J$25)</f>
        <v xml:space="preserve">   -   </v>
      </c>
      <c r="L31" s="409">
        <f>SUM(L28:L30)</f>
        <v>0</v>
      </c>
      <c r="M31" s="410" t="str">
        <f>IF(L$25=0,"   -   ",L31/L$25)</f>
        <v xml:space="preserve">   -   </v>
      </c>
      <c r="N31" s="409">
        <f>SUM(N28:N30)</f>
        <v>0</v>
      </c>
      <c r="O31" s="410" t="str">
        <f>IF(N$25=0,"   -   ",N31/N$25)</f>
        <v xml:space="preserve">   -   </v>
      </c>
      <c r="P31" s="409">
        <f>SUM(P28:P30)</f>
        <v>0</v>
      </c>
      <c r="Q31" s="402" t="str">
        <f>IF(P$25=0,"   -   ",P31/P$25)</f>
        <v xml:space="preserve">   -   </v>
      </c>
      <c r="R31" s="409">
        <f>SUM(R28:R30)</f>
        <v>0</v>
      </c>
      <c r="S31" s="402" t="str">
        <f>IF(R$25=0,"   -   ",R31/R$25)</f>
        <v xml:space="preserve">   -   </v>
      </c>
      <c r="T31" s="23"/>
      <c r="V31" s="411"/>
    </row>
    <row r="32" spans="1:22" ht="12.75" customHeight="1">
      <c r="A32" s="20"/>
      <c r="B32" s="10"/>
      <c r="C32" s="131"/>
      <c r="D32" s="274" t="str">
        <f>IF((R25)=0,"-",D25/(R25))</f>
        <v>-</v>
      </c>
      <c r="E32" s="33"/>
      <c r="F32" s="274"/>
      <c r="G32" s="35"/>
      <c r="H32" s="20"/>
      <c r="I32" s="10"/>
      <c r="J32" s="20"/>
      <c r="K32" s="10"/>
      <c r="L32" s="20"/>
      <c r="M32" s="10"/>
      <c r="N32" s="20"/>
      <c r="O32" s="10"/>
      <c r="P32" s="20"/>
      <c r="Q32" s="19"/>
      <c r="R32" s="20"/>
      <c r="S32" s="19"/>
    </row>
    <row r="33" spans="1:22" ht="5.25" customHeight="1">
      <c r="A33" s="20"/>
      <c r="B33" s="10"/>
      <c r="C33" s="19"/>
      <c r="D33" s="73"/>
      <c r="E33" s="33"/>
      <c r="F33" s="33"/>
      <c r="G33" s="35"/>
      <c r="H33" s="20"/>
      <c r="I33" s="10"/>
      <c r="J33" s="20"/>
      <c r="K33" s="10"/>
      <c r="L33" s="20"/>
      <c r="M33" s="10"/>
      <c r="N33" s="20"/>
      <c r="O33" s="10"/>
      <c r="P33" s="20"/>
      <c r="Q33" s="19"/>
      <c r="R33" s="20"/>
      <c r="S33" s="19"/>
    </row>
    <row r="34" spans="1:22" ht="15.75" thickBot="1">
      <c r="A34" s="20"/>
      <c r="B34" s="12" t="s">
        <v>36</v>
      </c>
      <c r="C34" s="19"/>
      <c r="D34" s="143">
        <f>D25-D31</f>
        <v>0</v>
      </c>
      <c r="E34" s="269" t="str">
        <f>IF(D$25=0,"   -   ",D34/D$25)</f>
        <v xml:space="preserve">   -   </v>
      </c>
      <c r="F34" s="97">
        <f>F25-F31</f>
        <v>0</v>
      </c>
      <c r="G34" s="268" t="str">
        <f>IF((D$25+F$25)=0,"   -   ",(D34+F34)/(D$25+F$25))</f>
        <v xml:space="preserve">   -   </v>
      </c>
      <c r="H34" s="154">
        <f>H25-H31</f>
        <v>0</v>
      </c>
      <c r="I34" s="149" t="str">
        <f>IF(H$25=0,"   -   ",H34/H$25)</f>
        <v xml:space="preserve">   -   </v>
      </c>
      <c r="J34" s="408">
        <f>J25-J31</f>
        <v>0</v>
      </c>
      <c r="K34" s="406" t="str">
        <f>IF(J$25=0,"   -   ",J34/J$25)</f>
        <v xml:space="preserve">   -   </v>
      </c>
      <c r="L34" s="408">
        <f>L25-L31</f>
        <v>0</v>
      </c>
      <c r="M34" s="406" t="str">
        <f>IF(L$25=0,"   -   ",L34/L$25)</f>
        <v xml:space="preserve">   -   </v>
      </c>
      <c r="N34" s="408">
        <f>N25-N31</f>
        <v>0</v>
      </c>
      <c r="O34" s="406" t="str">
        <f>IF(N$25=0,"   -   ",N34/N$25)</f>
        <v xml:space="preserve">   -   </v>
      </c>
      <c r="P34" s="408">
        <f>P25-P31</f>
        <v>0</v>
      </c>
      <c r="Q34" s="407" t="str">
        <f>IF(P$25=0,"   -   ",P34/P$25)</f>
        <v xml:space="preserve">   -   </v>
      </c>
      <c r="R34" s="408">
        <f>R25-R31</f>
        <v>0</v>
      </c>
      <c r="S34" s="407" t="str">
        <f>IF(R$25=0,"   -   ",R34/R$25)</f>
        <v xml:space="preserve">   -   </v>
      </c>
      <c r="T34" s="23"/>
    </row>
    <row r="35" spans="1:22" ht="6" customHeight="1" thickTop="1">
      <c r="A35" s="275"/>
      <c r="C35" s="261"/>
      <c r="D35" s="270"/>
      <c r="E35" s="1"/>
      <c r="F35" s="1"/>
      <c r="G35" s="276"/>
      <c r="H35" s="275"/>
      <c r="J35" s="275"/>
      <c r="L35" s="275"/>
      <c r="N35" s="275"/>
      <c r="P35" s="275"/>
      <c r="Q35" s="261"/>
      <c r="R35" s="275"/>
      <c r="S35" s="261"/>
    </row>
    <row r="36" spans="1:22" ht="15">
      <c r="A36" s="22" t="s">
        <v>63</v>
      </c>
      <c r="C36" s="261"/>
      <c r="D36" s="270"/>
      <c r="E36" s="1"/>
      <c r="F36" s="1"/>
      <c r="G36" s="276"/>
      <c r="H36" s="275"/>
      <c r="J36" s="275"/>
      <c r="L36" s="275"/>
      <c r="N36" s="275"/>
      <c r="P36" s="275"/>
      <c r="Q36" s="261"/>
      <c r="R36" s="275"/>
      <c r="S36" s="261"/>
    </row>
    <row r="37" spans="1:22" ht="15">
      <c r="A37" s="22"/>
      <c r="B37" s="3" t="s">
        <v>375</v>
      </c>
      <c r="C37" s="261"/>
      <c r="D37" s="270"/>
      <c r="E37" s="1"/>
      <c r="F37" s="1"/>
      <c r="G37" s="276"/>
      <c r="H37" s="148"/>
      <c r="I37" s="149" t="str">
        <f>IF(H$25=0,"   -   ",H37/H$25)</f>
        <v xml:space="preserve">   -   </v>
      </c>
      <c r="J37" s="148">
        <v>0</v>
      </c>
      <c r="K37" s="149" t="str">
        <f>IF(J$25=0,"   -   ",J37/J$25)</f>
        <v xml:space="preserve">   -   </v>
      </c>
      <c r="L37" s="148">
        <v>0</v>
      </c>
      <c r="M37" s="149" t="str">
        <f>IF(L$25=0,"   -   ",L37/L$25)</f>
        <v xml:space="preserve">   -   </v>
      </c>
      <c r="N37" s="148">
        <v>0</v>
      </c>
      <c r="O37" s="149" t="str">
        <f>IF(N$25=0,"   -   ",N37/N$25)</f>
        <v xml:space="preserve">   -   </v>
      </c>
      <c r="P37" s="148">
        <v>0</v>
      </c>
      <c r="Q37" s="150" t="str">
        <f>IF(P$25=0,"   -   ",P37/P$25)</f>
        <v xml:space="preserve">   -   </v>
      </c>
      <c r="R37" s="148">
        <v>0</v>
      </c>
      <c r="S37" s="150" t="str">
        <f>IF(R$25=0,"   -   ",R37/R$25)</f>
        <v xml:space="preserve">   -   </v>
      </c>
    </row>
    <row r="38" spans="1:22">
      <c r="A38" s="275"/>
      <c r="B38" s="3" t="s">
        <v>376</v>
      </c>
      <c r="C38" s="261"/>
      <c r="D38" s="270"/>
      <c r="E38" s="1"/>
      <c r="F38" s="1"/>
      <c r="G38" s="276"/>
      <c r="H38" s="148"/>
      <c r="I38" s="149" t="str">
        <f>IF(H$25=0,"   -   ",H38/H$25)</f>
        <v xml:space="preserve">   -   </v>
      </c>
      <c r="J38" s="148">
        <v>0</v>
      </c>
      <c r="K38" s="149" t="str">
        <f>IF(J$25=0,"   -   ",J38/J$25)</f>
        <v xml:space="preserve">   -   </v>
      </c>
      <c r="L38" s="148">
        <v>0</v>
      </c>
      <c r="M38" s="149" t="str">
        <f>IF(L$25=0,"   -   ",L38/L$25)</f>
        <v xml:space="preserve">   -   </v>
      </c>
      <c r="N38" s="148">
        <v>0</v>
      </c>
      <c r="O38" s="149" t="str">
        <f>IF(N$25=0,"   -   ",N38/N$25)</f>
        <v xml:space="preserve">   -   </v>
      </c>
      <c r="P38" s="148">
        <v>0</v>
      </c>
      <c r="Q38" s="150" t="str">
        <f>IF(P$25=0,"   -   ",P38/P$25)</f>
        <v xml:space="preserve">   -   </v>
      </c>
      <c r="R38" s="148">
        <v>0</v>
      </c>
      <c r="S38" s="150" t="str">
        <f>IF(R$25=0,"   -   ",R38/R$25)</f>
        <v xml:space="preserve">   -   </v>
      </c>
    </row>
    <row r="39" spans="1:22">
      <c r="A39" s="275"/>
      <c r="B39" s="3" t="s">
        <v>377</v>
      </c>
      <c r="C39" s="261"/>
      <c r="D39" s="270"/>
      <c r="E39" s="1"/>
      <c r="F39" s="1"/>
      <c r="G39" s="276"/>
      <c r="H39" s="271"/>
      <c r="I39" s="149" t="str">
        <f>IF(H$25=0,"   -   ",H39/H$25)</f>
        <v xml:space="preserve">   -   </v>
      </c>
      <c r="J39" s="271">
        <v>0</v>
      </c>
      <c r="K39" s="149" t="str">
        <f>IF(J$25=0,"   -   ",J39/J$25)</f>
        <v xml:space="preserve">   -   </v>
      </c>
      <c r="L39" s="271">
        <v>0</v>
      </c>
      <c r="M39" s="149" t="str">
        <f>IF(L$25=0,"   -   ",L39/L$25)</f>
        <v xml:space="preserve">   -   </v>
      </c>
      <c r="N39" s="271">
        <v>0</v>
      </c>
      <c r="O39" s="149" t="str">
        <f>IF(N$25=0,"   -   ",N39/N$25)</f>
        <v xml:space="preserve">   -   </v>
      </c>
      <c r="P39" s="271">
        <v>0</v>
      </c>
      <c r="Q39" s="150" t="str">
        <f>IF(P$25=0,"   -   ",P39/P$25)</f>
        <v xml:space="preserve">   -   </v>
      </c>
      <c r="R39" s="271">
        <v>0</v>
      </c>
      <c r="S39" s="150" t="str">
        <f>IF(R$25=0,"   -   ",R39/R$25)</f>
        <v xml:space="preserve">   -   </v>
      </c>
    </row>
    <row r="40" spans="1:22" ht="15.75" thickBot="1">
      <c r="A40" s="275"/>
      <c r="B40" s="23" t="s">
        <v>39</v>
      </c>
      <c r="C40" s="261"/>
      <c r="D40" s="270"/>
      <c r="E40" s="1"/>
      <c r="F40" s="1"/>
      <c r="G40" s="276"/>
      <c r="H40" s="277">
        <f>H37+H38+H39</f>
        <v>0</v>
      </c>
      <c r="I40" s="149" t="str">
        <f>IF(H$25=0,"   -   ",H40/H$25)</f>
        <v xml:space="preserve">   -   </v>
      </c>
      <c r="J40" s="277">
        <f>J38+J39+J37</f>
        <v>0</v>
      </c>
      <c r="K40" s="149" t="str">
        <f>IF(J$25=0,"   -   ",J40/J$25)</f>
        <v xml:space="preserve">   -   </v>
      </c>
      <c r="L40" s="277">
        <f>L38+L39+L37</f>
        <v>0</v>
      </c>
      <c r="M40" s="149" t="str">
        <f>IF(L$25=0,"   -   ",L40/L$25)</f>
        <v xml:space="preserve">   -   </v>
      </c>
      <c r="N40" s="277">
        <f>N38+N39+N37</f>
        <v>0</v>
      </c>
      <c r="O40" s="149" t="str">
        <f>IF(N$25=0,"   -   ",N40/N$25)</f>
        <v xml:space="preserve">   -   </v>
      </c>
      <c r="P40" s="277">
        <f>P38+P39+P37</f>
        <v>0</v>
      </c>
      <c r="Q40" s="150" t="str">
        <f>IF(P$25=0,"   -   ",P40/P$25)</f>
        <v xml:space="preserve">   -   </v>
      </c>
      <c r="R40" s="277">
        <f>R38+R39+R37</f>
        <v>0</v>
      </c>
      <c r="S40" s="150" t="str">
        <f>IF(R$25=0,"   -   ",R40/R$25)</f>
        <v xml:space="preserve">   -   </v>
      </c>
    </row>
    <row r="41" spans="1:22" ht="4.5" customHeight="1" thickTop="1">
      <c r="A41" s="275"/>
      <c r="C41" s="261"/>
      <c r="D41" s="270"/>
      <c r="E41" s="1"/>
      <c r="F41" s="1"/>
      <c r="G41" s="276"/>
      <c r="H41" s="275"/>
      <c r="J41" s="275"/>
      <c r="L41" s="275"/>
      <c r="N41" s="275"/>
      <c r="P41" s="275"/>
      <c r="Q41" s="261"/>
      <c r="R41" s="275"/>
      <c r="S41" s="261"/>
    </row>
    <row r="42" spans="1:22" ht="15.75" thickBot="1">
      <c r="A42" s="275"/>
      <c r="B42" s="23" t="s">
        <v>38</v>
      </c>
      <c r="C42" s="261"/>
      <c r="D42" s="270"/>
      <c r="E42" s="1"/>
      <c r="F42" s="1"/>
      <c r="G42" s="276"/>
      <c r="H42" s="277">
        <f>H34+H40</f>
        <v>0</v>
      </c>
      <c r="I42" s="149" t="str">
        <f>IF(H$25=0,"   -   ",H42/H$25)</f>
        <v xml:space="preserve">   -   </v>
      </c>
      <c r="J42" s="405">
        <f>J34+J40</f>
        <v>0</v>
      </c>
      <c r="K42" s="406" t="str">
        <f>IF(J$25=0,"   -   ",J42/J$25)</f>
        <v xml:space="preserve">   -   </v>
      </c>
      <c r="L42" s="405">
        <f>L34+L40</f>
        <v>0</v>
      </c>
      <c r="M42" s="406" t="str">
        <f>IF(L$25=0,"   -   ",L42/L$25)</f>
        <v xml:space="preserve">   -   </v>
      </c>
      <c r="N42" s="405">
        <f>N34+N40</f>
        <v>0</v>
      </c>
      <c r="O42" s="406" t="str">
        <f>IF(N$25=0,"   -   ",N42/N$25)</f>
        <v xml:space="preserve">   -   </v>
      </c>
      <c r="P42" s="405">
        <f>P34+P40</f>
        <v>0</v>
      </c>
      <c r="Q42" s="407" t="str">
        <f>IF(P$25=0,"   -   ",P42/P$25)</f>
        <v xml:space="preserve">   -   </v>
      </c>
      <c r="R42" s="405">
        <f>R34+R40</f>
        <v>0</v>
      </c>
      <c r="S42" s="407" t="str">
        <f>IF(R$25=0,"   -   ",R42/R$25)</f>
        <v xml:space="preserve">   -   </v>
      </c>
      <c r="T42" s="23"/>
      <c r="U42" s="23"/>
    </row>
    <row r="43" spans="1:22" ht="3" customHeight="1" thickTop="1">
      <c r="A43" s="275"/>
      <c r="C43" s="261"/>
      <c r="D43" s="270"/>
      <c r="E43" s="1"/>
      <c r="F43" s="1"/>
      <c r="G43" s="276"/>
      <c r="H43" s="275"/>
      <c r="J43" s="275"/>
      <c r="L43" s="275"/>
      <c r="N43" s="275"/>
      <c r="P43" s="275"/>
      <c r="Q43" s="261"/>
      <c r="R43" s="275"/>
      <c r="S43" s="261"/>
    </row>
    <row r="44" spans="1:22" ht="15">
      <c r="A44" s="18" t="s">
        <v>9</v>
      </c>
      <c r="B44" s="10"/>
      <c r="C44" s="19"/>
      <c r="D44" s="73"/>
      <c r="E44" s="33"/>
      <c r="F44" s="33"/>
      <c r="G44" s="35"/>
      <c r="H44" s="20"/>
      <c r="I44" s="10"/>
      <c r="J44" s="20"/>
      <c r="K44" s="10"/>
      <c r="L44" s="20"/>
      <c r="M44" s="10"/>
      <c r="N44" s="20"/>
      <c r="O44" s="10"/>
      <c r="P44" s="20"/>
      <c r="Q44" s="19"/>
      <c r="R44" s="20"/>
      <c r="S44" s="19"/>
    </row>
    <row r="45" spans="1:22">
      <c r="A45" s="20"/>
      <c r="B45" s="10"/>
      <c r="C45" s="19" t="s">
        <v>2</v>
      </c>
      <c r="D45" s="73"/>
      <c r="E45" s="33"/>
      <c r="F45" s="33"/>
      <c r="G45" s="35"/>
      <c r="H45" s="148"/>
      <c r="I45" s="149" t="str">
        <f>IF(H$50=0,"   -   ",H45/H$50)</f>
        <v xml:space="preserve">   -   </v>
      </c>
      <c r="J45" s="148">
        <v>0</v>
      </c>
      <c r="K45" s="149" t="str">
        <f>IF(J$50=0,"   -   ",J45/J$50)</f>
        <v xml:space="preserve">   -   </v>
      </c>
      <c r="L45" s="148">
        <v>0</v>
      </c>
      <c r="M45" s="149" t="str">
        <f t="shared" ref="M45:M51" si="7">IF(L$50=0,"   -   ",L45/L$50)</f>
        <v xml:space="preserve">   -   </v>
      </c>
      <c r="N45" s="148">
        <v>0</v>
      </c>
      <c r="O45" s="149" t="str">
        <f t="shared" ref="O45:O51" si="8">IF(N$50=0,"   -   ",N45/N$50)</f>
        <v xml:space="preserve">   -   </v>
      </c>
      <c r="P45" s="148">
        <v>0</v>
      </c>
      <c r="Q45" s="150" t="str">
        <f t="shared" ref="Q45:Q51" si="9">IF(P$50=0,"   -   ",P45/P$50)</f>
        <v xml:space="preserve">   -   </v>
      </c>
      <c r="R45" s="148">
        <v>0</v>
      </c>
      <c r="S45" s="150" t="str">
        <f t="shared" ref="S45:S51" si="10">IF(R$50=0,"   -   ",R45/R$50)</f>
        <v xml:space="preserve">   -   </v>
      </c>
    </row>
    <row r="46" spans="1:22">
      <c r="A46" s="20"/>
      <c r="B46" s="10"/>
      <c r="C46" s="19" t="s">
        <v>5</v>
      </c>
      <c r="D46" s="73"/>
      <c r="E46" s="33"/>
      <c r="F46" s="33"/>
      <c r="G46" s="35"/>
      <c r="H46" s="148"/>
      <c r="I46" s="149" t="str">
        <f t="shared" ref="I46:K50" si="11">IF(H$50=0,"   -   ",H46/H$50)</f>
        <v xml:space="preserve">   -   </v>
      </c>
      <c r="J46" s="148">
        <v>0</v>
      </c>
      <c r="K46" s="149" t="str">
        <f t="shared" si="11"/>
        <v xml:space="preserve">   -   </v>
      </c>
      <c r="L46" s="148">
        <v>0</v>
      </c>
      <c r="M46" s="149" t="str">
        <f t="shared" si="7"/>
        <v xml:space="preserve">   -   </v>
      </c>
      <c r="N46" s="148">
        <v>0</v>
      </c>
      <c r="O46" s="149" t="str">
        <f t="shared" si="8"/>
        <v xml:space="preserve">   -   </v>
      </c>
      <c r="P46" s="148">
        <v>0</v>
      </c>
      <c r="Q46" s="150" t="str">
        <f t="shared" si="9"/>
        <v xml:space="preserve">   -   </v>
      </c>
      <c r="R46" s="148">
        <v>0</v>
      </c>
      <c r="S46" s="150" t="str">
        <f t="shared" si="10"/>
        <v xml:space="preserve">   -   </v>
      </c>
    </row>
    <row r="47" spans="1:22">
      <c r="A47" s="20"/>
      <c r="B47" s="10"/>
      <c r="C47" s="19" t="s">
        <v>3</v>
      </c>
      <c r="D47" s="73"/>
      <c r="E47" s="33"/>
      <c r="F47" s="33"/>
      <c r="G47" s="35"/>
      <c r="H47" s="271"/>
      <c r="I47" s="149" t="str">
        <f t="shared" si="11"/>
        <v xml:space="preserve">   -   </v>
      </c>
      <c r="J47" s="271">
        <v>0</v>
      </c>
      <c r="K47" s="149" t="str">
        <f t="shared" si="11"/>
        <v xml:space="preserve">   -   </v>
      </c>
      <c r="L47" s="271">
        <v>0</v>
      </c>
      <c r="M47" s="149" t="str">
        <f t="shared" si="7"/>
        <v xml:space="preserve">   -   </v>
      </c>
      <c r="N47" s="271">
        <v>0</v>
      </c>
      <c r="O47" s="149" t="str">
        <f t="shared" si="8"/>
        <v xml:space="preserve">   -   </v>
      </c>
      <c r="P47" s="271">
        <v>0</v>
      </c>
      <c r="Q47" s="150" t="str">
        <f t="shared" si="9"/>
        <v xml:space="preserve">   -   </v>
      </c>
      <c r="R47" s="271">
        <v>0</v>
      </c>
      <c r="S47" s="150" t="str">
        <f t="shared" si="10"/>
        <v xml:space="preserve">   -   </v>
      </c>
      <c r="V47" s="371"/>
    </row>
    <row r="48" spans="1:22">
      <c r="A48" s="20"/>
      <c r="B48" s="10"/>
      <c r="C48" s="19" t="s">
        <v>4</v>
      </c>
      <c r="D48" s="73"/>
      <c r="E48" s="33"/>
      <c r="F48" s="33"/>
      <c r="G48" s="35"/>
      <c r="H48" s="155"/>
      <c r="I48" s="149" t="str">
        <f t="shared" si="11"/>
        <v xml:space="preserve">   -   </v>
      </c>
      <c r="J48" s="155">
        <v>0</v>
      </c>
      <c r="K48" s="149" t="str">
        <f t="shared" si="11"/>
        <v xml:space="preserve">   -   </v>
      </c>
      <c r="L48" s="155">
        <v>0</v>
      </c>
      <c r="M48" s="149" t="str">
        <f t="shared" si="7"/>
        <v xml:space="preserve">   -   </v>
      </c>
      <c r="N48" s="155">
        <v>0</v>
      </c>
      <c r="O48" s="149" t="str">
        <f t="shared" si="8"/>
        <v xml:space="preserve">   -   </v>
      </c>
      <c r="P48" s="155">
        <v>0</v>
      </c>
      <c r="Q48" s="150" t="str">
        <f t="shared" si="9"/>
        <v xml:space="preserve">   -   </v>
      </c>
      <c r="R48" s="155">
        <v>0</v>
      </c>
      <c r="S48" s="150" t="str">
        <f t="shared" si="10"/>
        <v xml:space="preserve">   -   </v>
      </c>
    </row>
    <row r="49" spans="1:19">
      <c r="A49" s="20"/>
      <c r="B49" s="10"/>
      <c r="C49" s="19" t="s">
        <v>7</v>
      </c>
      <c r="D49" s="73"/>
      <c r="E49" s="33"/>
      <c r="F49" s="33"/>
      <c r="G49" s="35"/>
      <c r="H49" s="156"/>
      <c r="I49" s="149" t="str">
        <f t="shared" si="11"/>
        <v xml:space="preserve">   -   </v>
      </c>
      <c r="J49" s="156">
        <v>0</v>
      </c>
      <c r="K49" s="149" t="str">
        <f t="shared" si="11"/>
        <v xml:space="preserve">   -   </v>
      </c>
      <c r="L49" s="156">
        <v>0</v>
      </c>
      <c r="M49" s="149" t="str">
        <f t="shared" si="7"/>
        <v xml:space="preserve">   -   </v>
      </c>
      <c r="N49" s="156">
        <v>0</v>
      </c>
      <c r="O49" s="149" t="str">
        <f t="shared" si="8"/>
        <v xml:space="preserve">   -   </v>
      </c>
      <c r="P49" s="156">
        <v>0</v>
      </c>
      <c r="Q49" s="150" t="str">
        <f t="shared" si="9"/>
        <v xml:space="preserve">   -   </v>
      </c>
      <c r="R49" s="156">
        <v>0</v>
      </c>
      <c r="S49" s="150" t="str">
        <f t="shared" si="10"/>
        <v xml:space="preserve">   -   </v>
      </c>
    </row>
    <row r="50" spans="1:19" ht="15.75" customHeight="1" thickBot="1">
      <c r="A50" s="20"/>
      <c r="B50" s="10"/>
      <c r="C50" s="24" t="s">
        <v>29</v>
      </c>
      <c r="D50" s="73"/>
      <c r="E50" s="33"/>
      <c r="F50" s="33"/>
      <c r="G50" s="35"/>
      <c r="H50" s="157">
        <f>SUM(H45:H49)</f>
        <v>0</v>
      </c>
      <c r="I50" s="158" t="str">
        <f t="shared" si="11"/>
        <v xml:space="preserve">   -   </v>
      </c>
      <c r="J50" s="157">
        <f>SUM(J45:J49)</f>
        <v>0</v>
      </c>
      <c r="K50" s="158" t="str">
        <f t="shared" si="11"/>
        <v xml:space="preserve">   -   </v>
      </c>
      <c r="L50" s="157">
        <f>SUM(L45:L49)</f>
        <v>0</v>
      </c>
      <c r="M50" s="158" t="str">
        <f t="shared" si="7"/>
        <v xml:space="preserve">   -   </v>
      </c>
      <c r="N50" s="157">
        <f>SUM(N45:N49)</f>
        <v>0</v>
      </c>
      <c r="O50" s="158" t="str">
        <f t="shared" si="8"/>
        <v xml:space="preserve">   -   </v>
      </c>
      <c r="P50" s="157">
        <f>SUM(P45:P49)</f>
        <v>0</v>
      </c>
      <c r="Q50" s="158" t="str">
        <f t="shared" si="9"/>
        <v xml:space="preserve">   -   </v>
      </c>
      <c r="R50" s="157">
        <f>SUM(R45:R49)</f>
        <v>0</v>
      </c>
      <c r="S50" s="158" t="str">
        <f t="shared" si="10"/>
        <v xml:space="preserve">   -   </v>
      </c>
    </row>
    <row r="51" spans="1:19" ht="15" thickTop="1">
      <c r="A51" s="20"/>
      <c r="B51" s="10"/>
      <c r="C51" s="19" t="s">
        <v>8</v>
      </c>
      <c r="D51" s="73"/>
      <c r="E51" s="33"/>
      <c r="F51" s="33"/>
      <c r="G51" s="35"/>
      <c r="H51" s="182"/>
      <c r="I51" s="183" t="str">
        <f>IF(H$50=0,"   -   ",H51/H$50)</f>
        <v xml:space="preserve">   -   </v>
      </c>
      <c r="J51" s="182">
        <v>0</v>
      </c>
      <c r="K51" s="183" t="str">
        <f>IF(J$50=0,"   -   ",J51/J$50)</f>
        <v xml:space="preserve">   -   </v>
      </c>
      <c r="L51" s="182">
        <v>0</v>
      </c>
      <c r="M51" s="183" t="str">
        <f t="shared" si="7"/>
        <v xml:space="preserve">   -   </v>
      </c>
      <c r="N51" s="182">
        <v>0</v>
      </c>
      <c r="O51" s="183" t="str">
        <f t="shared" si="8"/>
        <v xml:space="preserve">   -   </v>
      </c>
      <c r="P51" s="182">
        <v>0</v>
      </c>
      <c r="Q51" s="184" t="str">
        <f t="shared" si="9"/>
        <v xml:space="preserve">   -   </v>
      </c>
      <c r="R51" s="182">
        <v>0</v>
      </c>
      <c r="S51" s="184" t="str">
        <f t="shared" si="10"/>
        <v xml:space="preserve">   -   </v>
      </c>
    </row>
    <row r="52" spans="1:19" ht="18" customHeight="1">
      <c r="A52" s="20"/>
      <c r="B52" s="10"/>
      <c r="C52" s="19" t="s">
        <v>677</v>
      </c>
      <c r="D52" s="73"/>
      <c r="E52" s="33"/>
      <c r="F52" s="33"/>
      <c r="G52" s="35"/>
      <c r="H52" s="155"/>
      <c r="I52" s="149" t="str">
        <f t="shared" ref="I52:K55" si="12">IF(H$50=0,"   -   ",H52/H$50)</f>
        <v xml:space="preserve">   -   </v>
      </c>
      <c r="J52" s="155">
        <v>0</v>
      </c>
      <c r="K52" s="149" t="str">
        <f t="shared" ref="K52" si="13">IF(J$50=0,"   -   ",J52/J$50)</f>
        <v xml:space="preserve">   -   </v>
      </c>
      <c r="L52" s="155">
        <v>0</v>
      </c>
      <c r="M52" s="149" t="str">
        <f>IF(L$50=0,"   -   ",L52/L$50)</f>
        <v xml:space="preserve">   -   </v>
      </c>
      <c r="N52" s="155">
        <v>0</v>
      </c>
      <c r="O52" s="149" t="str">
        <f>IF(N$50=0,"   -   ",N52/N$50)</f>
        <v xml:space="preserve">   -   </v>
      </c>
      <c r="P52" s="155">
        <v>0</v>
      </c>
      <c r="Q52" s="150" t="str">
        <f>IF(P$50=0,"   -   ",P52/P$50)</f>
        <v xml:space="preserve">   -   </v>
      </c>
      <c r="R52" s="155">
        <v>0</v>
      </c>
      <c r="S52" s="150" t="str">
        <f>IF(R$50=0,"   -   ",R52/R$50)</f>
        <v xml:space="preserve">   -   </v>
      </c>
    </row>
    <row r="53" spans="1:19">
      <c r="A53" s="20"/>
      <c r="B53" s="10"/>
      <c r="C53" s="19" t="s">
        <v>11</v>
      </c>
      <c r="D53" s="73"/>
      <c r="E53" s="33"/>
      <c r="F53" s="33"/>
      <c r="G53" s="35"/>
      <c r="H53" s="156"/>
      <c r="I53" s="186" t="str">
        <f t="shared" si="12"/>
        <v xml:space="preserve">   -   </v>
      </c>
      <c r="J53" s="156">
        <v>0</v>
      </c>
      <c r="K53" s="186" t="str">
        <f t="shared" si="12"/>
        <v xml:space="preserve">   -   </v>
      </c>
      <c r="L53" s="156">
        <v>0</v>
      </c>
      <c r="M53" s="186" t="str">
        <f>IF(L$50=0,"   -   ",L53/L$50)</f>
        <v xml:space="preserve">   -   </v>
      </c>
      <c r="N53" s="156">
        <v>0</v>
      </c>
      <c r="O53" s="186" t="str">
        <f>IF(N$50=0,"   -   ",N53/N$50)</f>
        <v xml:space="preserve">   -   </v>
      </c>
      <c r="P53" s="156">
        <v>0</v>
      </c>
      <c r="Q53" s="187" t="str">
        <f>IF(P$50=0,"   -   ",P53/P$50)</f>
        <v xml:space="preserve">   -   </v>
      </c>
      <c r="R53" s="156">
        <v>0</v>
      </c>
      <c r="S53" s="187" t="str">
        <f>IF(R$50=0,"   -   ",R53/R$50)</f>
        <v xml:space="preserve">   -   </v>
      </c>
    </row>
    <row r="54" spans="1:19" ht="14.25" customHeight="1">
      <c r="A54" s="20"/>
      <c r="B54" s="10"/>
      <c r="C54" s="19" t="s">
        <v>10</v>
      </c>
      <c r="D54" s="73"/>
      <c r="E54" s="33"/>
      <c r="F54" s="33"/>
      <c r="G54" s="35"/>
      <c r="H54" s="185">
        <f>+H52+H53</f>
        <v>0</v>
      </c>
      <c r="I54" s="149" t="str">
        <f t="shared" si="12"/>
        <v xml:space="preserve">   -   </v>
      </c>
      <c r="J54" s="185">
        <f>+J52+J53</f>
        <v>0</v>
      </c>
      <c r="K54" s="149" t="str">
        <f t="shared" si="12"/>
        <v xml:space="preserve">   -   </v>
      </c>
      <c r="L54" s="185">
        <f>+L52+L53</f>
        <v>0</v>
      </c>
      <c r="M54" s="149" t="str">
        <f>IF(L$50=0,"   -   ",L54/L$50)</f>
        <v xml:space="preserve">   -   </v>
      </c>
      <c r="N54" s="185">
        <f>+N52+N53</f>
        <v>0</v>
      </c>
      <c r="O54" s="149" t="str">
        <f>IF(N$50=0,"   -   ",N54/N$50)</f>
        <v xml:space="preserve">   -   </v>
      </c>
      <c r="P54" s="185">
        <f>+P52+P53</f>
        <v>0</v>
      </c>
      <c r="Q54" s="150" t="str">
        <f>IF(P$50=0,"   -   ",P54/P$50)</f>
        <v xml:space="preserve">   -   </v>
      </c>
      <c r="R54" s="185">
        <f>+R52+R53</f>
        <v>0</v>
      </c>
      <c r="S54" s="150" t="str">
        <f>IF(R$50=0,"   -   ",R54/R$50)</f>
        <v xml:space="preserve">   -   </v>
      </c>
    </row>
    <row r="55" spans="1:19" ht="15.75" thickBot="1">
      <c r="A55" s="20"/>
      <c r="B55" s="10"/>
      <c r="C55" s="19" t="s">
        <v>30</v>
      </c>
      <c r="D55" s="73"/>
      <c r="E55" s="33"/>
      <c r="F55" s="33"/>
      <c r="G55" s="35"/>
      <c r="H55" s="159">
        <f>H50-H54</f>
        <v>0</v>
      </c>
      <c r="I55" s="153" t="str">
        <f t="shared" si="12"/>
        <v xml:space="preserve">   -   </v>
      </c>
      <c r="J55" s="401">
        <f>J50-J54</f>
        <v>0</v>
      </c>
      <c r="K55" s="402" t="str">
        <f t="shared" si="12"/>
        <v xml:space="preserve">   -   </v>
      </c>
      <c r="L55" s="401">
        <f>L50-L54</f>
        <v>0</v>
      </c>
      <c r="M55" s="402" t="str">
        <f>IF(L$50=0,"   -   ",L55/L$50)</f>
        <v xml:space="preserve">   -   </v>
      </c>
      <c r="N55" s="401">
        <f>N50-N54</f>
        <v>0</v>
      </c>
      <c r="O55" s="402" t="str">
        <f>IF(N$50=0,"   -   ",N55/N$50)</f>
        <v xml:space="preserve">   -   </v>
      </c>
      <c r="P55" s="403">
        <f>P50-P54</f>
        <v>0</v>
      </c>
      <c r="Q55" s="404" t="str">
        <f>IF(P$50=0,"   -   ",P55/P$50)</f>
        <v xml:space="preserve">   -   </v>
      </c>
      <c r="R55" s="403">
        <f>R50-R54</f>
        <v>0</v>
      </c>
      <c r="S55" s="404" t="str">
        <f>IF(R$50=0,"   -   ",R55/R$50)</f>
        <v xml:space="preserve">   -   </v>
      </c>
    </row>
    <row r="56" spans="1:19">
      <c r="A56" s="20"/>
      <c r="B56" s="278" t="s">
        <v>88</v>
      </c>
      <c r="C56" s="124" t="s">
        <v>36</v>
      </c>
      <c r="D56" s="278"/>
      <c r="E56" s="279"/>
      <c r="F56" s="279"/>
      <c r="G56" s="280"/>
      <c r="H56" s="281">
        <f>+H34</f>
        <v>0</v>
      </c>
      <c r="I56" s="282"/>
      <c r="J56" s="281">
        <f>+J34</f>
        <v>0</v>
      </c>
      <c r="K56" s="282"/>
      <c r="L56" s="281">
        <f>+L34</f>
        <v>0</v>
      </c>
      <c r="M56" s="282"/>
      <c r="N56" s="281">
        <f>+N34</f>
        <v>0</v>
      </c>
      <c r="O56" s="282"/>
      <c r="P56" s="281">
        <f>+P34</f>
        <v>0</v>
      </c>
      <c r="Q56" s="283"/>
      <c r="R56" s="281">
        <f>+R34</f>
        <v>0</v>
      </c>
      <c r="S56" s="283"/>
    </row>
    <row r="57" spans="1:19">
      <c r="A57" s="275"/>
      <c r="B57" s="270" t="s">
        <v>27</v>
      </c>
      <c r="C57" s="276" t="s">
        <v>25</v>
      </c>
      <c r="D57" s="270"/>
      <c r="E57" s="1"/>
      <c r="F57" s="1"/>
      <c r="G57" s="276"/>
      <c r="H57" s="284">
        <f>H25/H7</f>
        <v>0</v>
      </c>
      <c r="J57" s="284">
        <f>J25/J7</f>
        <v>0</v>
      </c>
      <c r="L57" s="284">
        <f>L25/L7</f>
        <v>0</v>
      </c>
      <c r="N57" s="284">
        <f>N25/N7</f>
        <v>0</v>
      </c>
      <c r="P57" s="284">
        <f>P25/P7</f>
        <v>0</v>
      </c>
      <c r="Q57" s="261"/>
      <c r="R57" s="284">
        <f>R25/R7</f>
        <v>0</v>
      </c>
      <c r="S57" s="261"/>
    </row>
    <row r="58" spans="1:19">
      <c r="A58" s="275"/>
      <c r="B58" s="270" t="s">
        <v>28</v>
      </c>
      <c r="C58" s="276" t="s">
        <v>26</v>
      </c>
      <c r="D58" s="270"/>
      <c r="E58" s="1"/>
      <c r="F58" s="1"/>
      <c r="G58" s="276"/>
      <c r="H58" s="284">
        <f>H31/H7</f>
        <v>0</v>
      </c>
      <c r="J58" s="284">
        <f>J31/J7</f>
        <v>0</v>
      </c>
      <c r="L58" s="284">
        <f>L31/L7</f>
        <v>0</v>
      </c>
      <c r="N58" s="284">
        <f>N31/N7</f>
        <v>0</v>
      </c>
      <c r="P58" s="284">
        <f>P31/P7</f>
        <v>0</v>
      </c>
      <c r="Q58" s="261"/>
      <c r="R58" s="284">
        <f>R31/R7</f>
        <v>0</v>
      </c>
      <c r="S58" s="261"/>
    </row>
    <row r="59" spans="1:19">
      <c r="A59" s="275"/>
      <c r="B59" s="270" t="s">
        <v>21</v>
      </c>
      <c r="C59" s="276" t="s">
        <v>33</v>
      </c>
      <c r="D59" s="270"/>
      <c r="E59" s="1"/>
      <c r="F59" s="1"/>
      <c r="G59" s="276"/>
      <c r="H59" s="285" t="str">
        <f>IF(H58=0," ",(H55-H51-H48)/H58)</f>
        <v xml:space="preserve"> </v>
      </c>
      <c r="J59" s="285" t="str">
        <f>IF(J58=0," ",(J55-J51-J48)/J58)</f>
        <v xml:space="preserve"> </v>
      </c>
      <c r="L59" s="285" t="str">
        <f>IF(L58=0," ",(L55-L51-L48)/L58)</f>
        <v xml:space="preserve"> </v>
      </c>
      <c r="N59" s="285" t="str">
        <f>IF(N58=0," ",(N55-N51-N48)/N58)</f>
        <v xml:space="preserve"> </v>
      </c>
      <c r="P59" s="285" t="str">
        <f>IF(P58=0," ",(P55-P51-P48)/P58)</f>
        <v xml:space="preserve"> </v>
      </c>
      <c r="Q59" s="261"/>
      <c r="R59" s="285" t="str">
        <f>IF(R58=0," ",(R55-R51-R48)/R58)</f>
        <v xml:space="preserve"> </v>
      </c>
      <c r="S59" s="261"/>
    </row>
    <row r="60" spans="1:19">
      <c r="A60" s="275"/>
      <c r="B60" s="270" t="s">
        <v>31</v>
      </c>
      <c r="C60" s="276" t="s">
        <v>32</v>
      </c>
      <c r="D60" s="270"/>
      <c r="E60" s="1"/>
      <c r="F60" s="1"/>
      <c r="G60" s="276"/>
      <c r="H60" s="285" t="str">
        <f>IF(H58=0," ",(H45+H46+H47)/H58)</f>
        <v xml:space="preserve"> </v>
      </c>
      <c r="J60" s="285" t="str">
        <f>IF(J58=0," ",(J45+J46+J47)/J58)</f>
        <v xml:space="preserve"> </v>
      </c>
      <c r="L60" s="285" t="str">
        <f>IF(L58=0," ",(L45+L46+L47)/L58)</f>
        <v xml:space="preserve"> </v>
      </c>
      <c r="N60" s="285" t="str">
        <f>IF(N58=0," ",(N45+N46+N47)/N58)</f>
        <v xml:space="preserve"> </v>
      </c>
      <c r="P60" s="285" t="str">
        <f>IF(P58=0," ",(P45+P46+P47)/P58)</f>
        <v xml:space="preserve"> </v>
      </c>
      <c r="Q60" s="261"/>
      <c r="R60" s="285" t="str">
        <f>IF(R58=0," ",(R45+R46+R47)/R58)</f>
        <v xml:space="preserve"> </v>
      </c>
      <c r="S60" s="261"/>
    </row>
    <row r="61" spans="1:19">
      <c r="A61" s="275"/>
      <c r="B61" s="270" t="s">
        <v>22</v>
      </c>
      <c r="C61" s="276" t="s">
        <v>34</v>
      </c>
      <c r="D61" s="270"/>
      <c r="E61" s="1"/>
      <c r="F61" s="1"/>
      <c r="G61" s="276"/>
      <c r="H61" s="286" t="str">
        <f>IF(H31=0,"   ",(H25-H31)/H31)</f>
        <v xml:space="preserve">   </v>
      </c>
      <c r="J61" s="286" t="str">
        <f>IF(J31=0,"   ",(J25-J31)/J31)</f>
        <v xml:space="preserve">   </v>
      </c>
      <c r="L61" s="286" t="str">
        <f>IF(L31=0,"   ",(L25-L31)/L31)</f>
        <v xml:space="preserve">   </v>
      </c>
      <c r="N61" s="286" t="str">
        <f>IF(N31=0,"   ",(N25-N31)/N31)</f>
        <v xml:space="preserve">   </v>
      </c>
      <c r="P61" s="286" t="str">
        <f>IF(P31=0,"   ",(P25-P31)/P31)</f>
        <v xml:space="preserve">   </v>
      </c>
      <c r="Q61" s="261"/>
      <c r="R61" s="286" t="str">
        <f>IF(R31=0,"   ",(R25-R31)/R31)</f>
        <v xml:space="preserve">   </v>
      </c>
      <c r="S61" s="261"/>
    </row>
    <row r="62" spans="1:19">
      <c r="A62" s="275"/>
      <c r="B62" s="270" t="s">
        <v>75</v>
      </c>
      <c r="C62" s="276" t="s">
        <v>76</v>
      </c>
      <c r="D62" s="270"/>
      <c r="E62" s="1"/>
      <c r="F62" s="287">
        <f>COUNTIF(G12:G24,"&gt;5%")</f>
        <v>0</v>
      </c>
      <c r="G62" s="276"/>
      <c r="H62" s="288">
        <f>COUNTIF(I12:I24,"&gt;5%")</f>
        <v>0</v>
      </c>
      <c r="J62" s="288">
        <f>COUNTIF(K12:K24,"&gt;5%")</f>
        <v>0</v>
      </c>
      <c r="L62" s="288">
        <f>COUNTIF(M12:M24,"&gt;5%")</f>
        <v>0</v>
      </c>
      <c r="N62" s="288">
        <f>COUNTIF(O12:O24,"&gt;5%")</f>
        <v>0</v>
      </c>
      <c r="P62" s="288">
        <f>COUNTIF(Q12:Q24,"&gt;5%")</f>
        <v>0</v>
      </c>
      <c r="Q62" s="261"/>
      <c r="R62" s="288">
        <f>COUNTIF(S12:S24,"&gt;5%")</f>
        <v>0</v>
      </c>
      <c r="S62" s="261"/>
    </row>
    <row r="63" spans="1:19" ht="15.75" customHeight="1" thickBot="1">
      <c r="A63" s="289"/>
      <c r="B63" s="290" t="s">
        <v>23</v>
      </c>
      <c r="C63" s="291" t="s">
        <v>24</v>
      </c>
      <c r="D63" s="290"/>
      <c r="E63" s="292"/>
      <c r="F63" s="292"/>
      <c r="G63" s="291"/>
      <c r="H63" s="293" t="str">
        <f>IF(H50=0,"  ",(H54/H50))</f>
        <v xml:space="preserve">  </v>
      </c>
      <c r="I63" s="294"/>
      <c r="J63" s="293" t="str">
        <f>IF(J50=0,"  ",(J54/J50))</f>
        <v xml:space="preserve">  </v>
      </c>
      <c r="K63" s="294"/>
      <c r="L63" s="293" t="str">
        <f>IF(L50=0,"  ",(L54/L50))</f>
        <v xml:space="preserve">  </v>
      </c>
      <c r="M63" s="294"/>
      <c r="N63" s="293" t="str">
        <f>IF(N50=0,"  ",(N54/N50))</f>
        <v xml:space="preserve">  </v>
      </c>
      <c r="O63" s="294"/>
      <c r="P63" s="293" t="str">
        <f>IF(P50=0,"  ",(P54/P50))</f>
        <v xml:space="preserve">  </v>
      </c>
      <c r="Q63" s="295"/>
      <c r="R63" s="293" t="str">
        <f>IF(R50=0,"  ",(R54/R50))</f>
        <v xml:space="preserve">  </v>
      </c>
      <c r="S63" s="295"/>
    </row>
    <row r="64" spans="1:19" ht="12" hidden="1" customHeight="1">
      <c r="A64" s="275"/>
      <c r="B64" s="1"/>
      <c r="C64" s="1"/>
      <c r="H64" s="165">
        <v>156782</v>
      </c>
      <c r="I64" s="166" t="str">
        <f>IF(H55&lt;&gt;H64,"C","-")</f>
        <v>C</v>
      </c>
      <c r="J64" s="165">
        <v>139292</v>
      </c>
      <c r="K64" s="166" t="str">
        <f>IF(J55&lt;&gt;J64,"C","-")</f>
        <v>C</v>
      </c>
      <c r="L64" s="165">
        <v>120601</v>
      </c>
      <c r="M64" s="166" t="str">
        <f>IF(L55&lt;&gt;L64,"C","-")</f>
        <v>C</v>
      </c>
      <c r="N64" s="165">
        <v>168024</v>
      </c>
      <c r="O64" s="166" t="str">
        <f>IF(N55&lt;&gt;N64,"C","-")</f>
        <v>C</v>
      </c>
      <c r="P64" s="296"/>
      <c r="Q64" s="297"/>
      <c r="R64" s="296"/>
      <c r="S64" s="297"/>
    </row>
    <row r="65" spans="1:20" ht="9.75" hidden="1" customHeight="1">
      <c r="H65" s="167">
        <v>-19359</v>
      </c>
      <c r="I65" s="166" t="str">
        <f>IF(H56&lt;&gt;H65,"C","-")</f>
        <v>C</v>
      </c>
      <c r="J65" s="167">
        <v>-17489.810000000056</v>
      </c>
      <c r="K65" s="166" t="str">
        <f>IF(J56&lt;&gt;J65,"C","-")</f>
        <v>C</v>
      </c>
      <c r="L65" s="167">
        <v>-18691</v>
      </c>
      <c r="M65" s="166" t="str">
        <f>IF(L56&lt;&gt;L65,"C","-")</f>
        <v>C</v>
      </c>
      <c r="N65" s="167">
        <v>47423</v>
      </c>
      <c r="O65" s="166" t="str">
        <f>IF(N56&lt;&gt;N65,"C","-")</f>
        <v>C</v>
      </c>
      <c r="P65" s="298"/>
      <c r="Q65" s="298"/>
      <c r="R65" s="298"/>
      <c r="S65" s="298"/>
    </row>
    <row r="66" spans="1:20" ht="36.75" hidden="1" customHeight="1" thickBot="1"/>
    <row r="67" spans="1:20" ht="53.25" hidden="1" customHeight="1" thickBot="1">
      <c r="A67" s="136"/>
      <c r="B67" s="432">
        <f>+B3</f>
        <v>0</v>
      </c>
      <c r="C67" s="432"/>
      <c r="D67" s="299"/>
      <c r="E67" s="299"/>
      <c r="F67" s="299"/>
      <c r="G67" s="299"/>
      <c r="H67" s="300" t="s">
        <v>89</v>
      </c>
      <c r="I67" s="301"/>
      <c r="J67" s="300" t="s">
        <v>89</v>
      </c>
      <c r="K67" s="301"/>
      <c r="L67" s="300" t="s">
        <v>89</v>
      </c>
      <c r="M67" s="302"/>
      <c r="N67" s="300" t="s">
        <v>89</v>
      </c>
      <c r="O67" s="302"/>
      <c r="P67" s="300" t="s">
        <v>89</v>
      </c>
      <c r="Q67" s="302"/>
      <c r="R67" s="300" t="s">
        <v>89</v>
      </c>
      <c r="S67" s="302"/>
    </row>
    <row r="68" spans="1:20" ht="54.75" hidden="1" customHeight="1" thickBot="1">
      <c r="A68" s="137" t="s">
        <v>90</v>
      </c>
      <c r="B68" s="428" t="s">
        <v>91</v>
      </c>
      <c r="C68" s="428"/>
      <c r="D68" s="138"/>
      <c r="E68" s="138"/>
      <c r="F68" s="138"/>
      <c r="G68" s="138"/>
      <c r="H68" s="138"/>
      <c r="I68" s="139"/>
      <c r="J68" s="140"/>
      <c r="K68" s="140"/>
      <c r="L68" s="140"/>
      <c r="M68" s="140"/>
      <c r="N68" s="140"/>
      <c r="O68" s="140"/>
      <c r="P68" s="140"/>
      <c r="Q68" s="140"/>
      <c r="R68" s="140"/>
      <c r="S68" s="140"/>
    </row>
    <row r="69" spans="1:20" ht="53.25" hidden="1" customHeight="1">
      <c r="A69" s="303">
        <v>1</v>
      </c>
      <c r="B69" s="436" t="s">
        <v>364</v>
      </c>
      <c r="C69" s="437"/>
      <c r="D69" s="437"/>
      <c r="E69" s="437"/>
      <c r="F69" s="437"/>
      <c r="G69" s="438"/>
      <c r="H69" s="304"/>
      <c r="I69" s="305"/>
      <c r="J69" s="304">
        <v>3</v>
      </c>
      <c r="K69" s="168" t="s">
        <v>159</v>
      </c>
      <c r="L69" s="304">
        <v>3</v>
      </c>
      <c r="M69" s="168"/>
      <c r="N69" s="304">
        <v>3</v>
      </c>
      <c r="O69" s="168"/>
      <c r="P69" s="304"/>
      <c r="Q69" s="168"/>
      <c r="R69" s="304"/>
      <c r="S69" s="168"/>
      <c r="T69" s="306"/>
    </row>
    <row r="70" spans="1:20" ht="60" hidden="1" customHeight="1">
      <c r="A70" s="307">
        <v>2</v>
      </c>
      <c r="B70" s="421" t="s">
        <v>365</v>
      </c>
      <c r="C70" s="422"/>
      <c r="D70" s="422"/>
      <c r="E70" s="422"/>
      <c r="F70" s="422"/>
      <c r="G70" s="423"/>
      <c r="H70" s="308"/>
      <c r="I70" s="169"/>
      <c r="J70" s="308">
        <v>3</v>
      </c>
      <c r="K70" s="169" t="s">
        <v>160</v>
      </c>
      <c r="L70" s="308">
        <v>3</v>
      </c>
      <c r="M70" s="169"/>
      <c r="N70" s="308">
        <v>2</v>
      </c>
      <c r="O70" s="169" t="s">
        <v>155</v>
      </c>
      <c r="P70" s="308"/>
      <c r="Q70" s="169"/>
      <c r="R70" s="308"/>
      <c r="S70" s="169"/>
      <c r="T70" s="306"/>
    </row>
    <row r="71" spans="1:20" ht="52.5" hidden="1" customHeight="1">
      <c r="A71" s="307">
        <v>3</v>
      </c>
      <c r="B71" s="421" t="s">
        <v>366</v>
      </c>
      <c r="C71" s="422"/>
      <c r="D71" s="422"/>
      <c r="E71" s="422"/>
      <c r="F71" s="422"/>
      <c r="G71" s="423"/>
      <c r="H71" s="308"/>
      <c r="I71" s="169"/>
      <c r="J71" s="308">
        <v>3</v>
      </c>
      <c r="K71" s="169" t="s">
        <v>156</v>
      </c>
      <c r="L71" s="308">
        <v>4</v>
      </c>
      <c r="M71" s="169"/>
      <c r="N71" s="308">
        <v>4</v>
      </c>
      <c r="O71" s="169"/>
      <c r="P71" s="308"/>
      <c r="Q71" s="169"/>
      <c r="R71" s="308"/>
      <c r="S71" s="169"/>
      <c r="T71" s="306"/>
    </row>
    <row r="72" spans="1:20" ht="40.5" hidden="1" customHeight="1">
      <c r="A72" s="307">
        <v>4</v>
      </c>
      <c r="B72" s="421" t="s">
        <v>367</v>
      </c>
      <c r="C72" s="422"/>
      <c r="D72" s="422"/>
      <c r="E72" s="422"/>
      <c r="F72" s="422"/>
      <c r="G72" s="423"/>
      <c r="H72" s="308"/>
      <c r="I72" s="169"/>
      <c r="J72" s="308">
        <v>4</v>
      </c>
      <c r="K72" s="169"/>
      <c r="L72" s="308">
        <v>4</v>
      </c>
      <c r="M72" s="169"/>
      <c r="N72" s="308">
        <v>3</v>
      </c>
      <c r="O72" s="169"/>
      <c r="P72" s="308"/>
      <c r="Q72" s="169"/>
      <c r="R72" s="308"/>
      <c r="S72" s="169"/>
      <c r="T72" s="306"/>
    </row>
    <row r="73" spans="1:20" ht="40.5" hidden="1" customHeight="1" thickBot="1">
      <c r="A73" s="309">
        <v>5</v>
      </c>
      <c r="B73" s="424" t="s">
        <v>368</v>
      </c>
      <c r="C73" s="425"/>
      <c r="D73" s="425"/>
      <c r="E73" s="425"/>
      <c r="F73" s="425"/>
      <c r="G73" s="426"/>
      <c r="H73" s="310"/>
      <c r="I73" s="209"/>
      <c r="J73" s="310">
        <v>2</v>
      </c>
      <c r="K73" s="209" t="s">
        <v>157</v>
      </c>
      <c r="L73" s="310">
        <v>2</v>
      </c>
      <c r="M73" s="209" t="s">
        <v>157</v>
      </c>
      <c r="N73" s="310">
        <v>2</v>
      </c>
      <c r="O73" s="209" t="s">
        <v>157</v>
      </c>
      <c r="P73" s="310"/>
      <c r="Q73" s="209"/>
      <c r="R73" s="310"/>
      <c r="S73" s="209"/>
      <c r="T73" s="306"/>
    </row>
    <row r="74" spans="1:20" ht="40.5" hidden="1" customHeight="1">
      <c r="A74" s="303">
        <v>6</v>
      </c>
      <c r="B74" s="418" t="s">
        <v>369</v>
      </c>
      <c r="C74" s="419"/>
      <c r="D74" s="419"/>
      <c r="E74" s="419"/>
      <c r="F74" s="419"/>
      <c r="G74" s="420"/>
      <c r="H74" s="311"/>
      <c r="I74" s="168"/>
      <c r="J74" s="311">
        <v>1</v>
      </c>
      <c r="K74" s="168"/>
      <c r="L74" s="311">
        <v>1</v>
      </c>
      <c r="M74" s="168" t="s">
        <v>109</v>
      </c>
      <c r="N74" s="311">
        <v>4</v>
      </c>
      <c r="O74" s="168"/>
      <c r="P74" s="311"/>
      <c r="Q74" s="168"/>
      <c r="R74" s="311"/>
      <c r="S74" s="168"/>
      <c r="T74" s="306"/>
    </row>
    <row r="75" spans="1:20" ht="40.5" hidden="1" customHeight="1">
      <c r="A75" s="307">
        <v>7</v>
      </c>
      <c r="B75" s="421" t="s">
        <v>24</v>
      </c>
      <c r="C75" s="422"/>
      <c r="D75" s="422"/>
      <c r="E75" s="422"/>
      <c r="F75" s="422"/>
      <c r="G75" s="423"/>
      <c r="H75" s="308"/>
      <c r="I75" s="169"/>
      <c r="J75" s="308">
        <v>4</v>
      </c>
      <c r="K75" s="169"/>
      <c r="L75" s="308">
        <v>5</v>
      </c>
      <c r="M75" s="169" t="s">
        <v>109</v>
      </c>
      <c r="N75" s="308">
        <v>5</v>
      </c>
      <c r="O75" s="169"/>
      <c r="P75" s="308"/>
      <c r="Q75" s="169"/>
      <c r="R75" s="308"/>
      <c r="S75" s="169"/>
      <c r="T75" s="306"/>
    </row>
    <row r="76" spans="1:20" ht="40.5" hidden="1" customHeight="1">
      <c r="A76" s="307">
        <v>8</v>
      </c>
      <c r="B76" s="421" t="s">
        <v>370</v>
      </c>
      <c r="C76" s="422"/>
      <c r="D76" s="422"/>
      <c r="E76" s="422"/>
      <c r="F76" s="422"/>
      <c r="G76" s="423"/>
      <c r="H76" s="308"/>
      <c r="I76" s="169"/>
      <c r="J76" s="308">
        <v>1</v>
      </c>
      <c r="K76" s="169" t="s">
        <v>158</v>
      </c>
      <c r="L76" s="308">
        <v>1</v>
      </c>
      <c r="M76" s="169" t="s">
        <v>109</v>
      </c>
      <c r="N76" s="308">
        <v>2</v>
      </c>
      <c r="O76" s="169"/>
      <c r="P76" s="308"/>
      <c r="Q76" s="169"/>
      <c r="R76" s="308"/>
      <c r="S76" s="169"/>
      <c r="T76" s="306"/>
    </row>
    <row r="77" spans="1:20" ht="40.5" hidden="1" customHeight="1">
      <c r="A77" s="307">
        <v>9</v>
      </c>
      <c r="B77" s="421" t="s">
        <v>33</v>
      </c>
      <c r="C77" s="422"/>
      <c r="D77" s="422"/>
      <c r="E77" s="422"/>
      <c r="F77" s="422"/>
      <c r="G77" s="423"/>
      <c r="H77" s="312"/>
      <c r="I77" s="208"/>
      <c r="J77" s="312">
        <v>1</v>
      </c>
      <c r="K77" s="208"/>
      <c r="L77" s="312">
        <v>1</v>
      </c>
      <c r="M77" s="208" t="s">
        <v>109</v>
      </c>
      <c r="N77" s="312">
        <v>1</v>
      </c>
      <c r="O77" s="208"/>
      <c r="P77" s="312"/>
      <c r="Q77" s="208"/>
      <c r="R77" s="312"/>
      <c r="S77" s="208"/>
      <c r="T77" s="306"/>
    </row>
    <row r="78" spans="1:20" ht="40.5" hidden="1" customHeight="1" thickBot="1">
      <c r="A78" s="313">
        <v>10</v>
      </c>
      <c r="B78" s="424" t="s">
        <v>371</v>
      </c>
      <c r="C78" s="425"/>
      <c r="D78" s="425"/>
      <c r="E78" s="425"/>
      <c r="F78" s="425"/>
      <c r="G78" s="426"/>
      <c r="H78" s="310"/>
      <c r="I78" s="209"/>
      <c r="J78" s="310">
        <v>3</v>
      </c>
      <c r="K78" s="209"/>
      <c r="L78" s="310">
        <v>3</v>
      </c>
      <c r="M78" s="209" t="s">
        <v>109</v>
      </c>
      <c r="N78" s="310">
        <v>4</v>
      </c>
      <c r="O78" s="209"/>
      <c r="P78" s="310"/>
      <c r="Q78" s="209"/>
      <c r="R78" s="310"/>
      <c r="S78" s="209"/>
      <c r="T78" s="306"/>
    </row>
    <row r="79" spans="1:20" ht="41.25" hidden="1" customHeight="1">
      <c r="A79" s="314">
        <v>11</v>
      </c>
      <c r="B79" s="418" t="s">
        <v>372</v>
      </c>
      <c r="C79" s="419"/>
      <c r="D79" s="419"/>
      <c r="E79" s="419"/>
      <c r="F79" s="419"/>
      <c r="G79" s="420"/>
      <c r="H79" s="311"/>
      <c r="I79" s="315"/>
      <c r="J79" s="311">
        <v>4</v>
      </c>
      <c r="K79" s="200"/>
      <c r="L79" s="311">
        <v>5</v>
      </c>
      <c r="M79" s="200" t="s">
        <v>109</v>
      </c>
      <c r="N79" s="311">
        <v>5</v>
      </c>
      <c r="O79" s="200"/>
      <c r="P79" s="311"/>
      <c r="Q79" s="200"/>
      <c r="R79" s="311"/>
      <c r="S79" s="200"/>
      <c r="T79" s="306"/>
    </row>
    <row r="80" spans="1:20" ht="32.25" hidden="1" customHeight="1">
      <c r="A80" s="307">
        <v>12</v>
      </c>
      <c r="B80" s="421" t="s">
        <v>373</v>
      </c>
      <c r="C80" s="422"/>
      <c r="D80" s="422"/>
      <c r="E80" s="422"/>
      <c r="F80" s="422"/>
      <c r="G80" s="423"/>
      <c r="H80" s="308"/>
      <c r="I80" s="169"/>
      <c r="J80" s="308">
        <v>4</v>
      </c>
      <c r="K80" s="169"/>
      <c r="L80" s="308">
        <v>4</v>
      </c>
      <c r="M80" s="169" t="s">
        <v>109</v>
      </c>
      <c r="N80" s="308">
        <v>5</v>
      </c>
      <c r="O80" s="169"/>
      <c r="P80" s="308"/>
      <c r="Q80" s="169"/>
      <c r="R80" s="308"/>
      <c r="S80" s="169"/>
      <c r="T80" s="306"/>
    </row>
    <row r="81" spans="1:20" ht="35.25" hidden="1" customHeight="1" thickBot="1">
      <c r="A81" s="316">
        <v>13</v>
      </c>
      <c r="B81" s="424" t="s">
        <v>374</v>
      </c>
      <c r="C81" s="425"/>
      <c r="D81" s="425"/>
      <c r="E81" s="425"/>
      <c r="F81" s="425"/>
      <c r="G81" s="426"/>
      <c r="H81" s="317"/>
      <c r="I81" s="210"/>
      <c r="J81" s="317">
        <v>4</v>
      </c>
      <c r="K81" s="210"/>
      <c r="L81" s="317">
        <v>4</v>
      </c>
      <c r="M81" s="210" t="s">
        <v>109</v>
      </c>
      <c r="N81" s="317">
        <v>5</v>
      </c>
      <c r="O81" s="210"/>
      <c r="P81" s="317"/>
      <c r="Q81" s="210"/>
      <c r="R81" s="317"/>
      <c r="S81" s="210"/>
      <c r="T81" s="306"/>
    </row>
    <row r="82" spans="1:20" ht="16.5" hidden="1" customHeight="1" thickBot="1">
      <c r="A82" s="275"/>
      <c r="C82" s="141" t="s">
        <v>92</v>
      </c>
      <c r="D82" s="23" t="s">
        <v>93</v>
      </c>
      <c r="E82" s="318">
        <v>25</v>
      </c>
      <c r="F82" s="319" t="s">
        <v>94</v>
      </c>
      <c r="G82" s="320"/>
      <c r="H82" s="321">
        <f>SUM(H69:H73)</f>
        <v>0</v>
      </c>
      <c r="I82" s="322">
        <f>H82/$E82</f>
        <v>0</v>
      </c>
      <c r="J82" s="321">
        <f>SUM(J69:J73)</f>
        <v>15</v>
      </c>
      <c r="K82" s="323">
        <f>J82/$E82</f>
        <v>0.6</v>
      </c>
      <c r="L82" s="321">
        <f>SUM(L69:L73)</f>
        <v>16</v>
      </c>
      <c r="M82" s="323">
        <f>L82/$E82</f>
        <v>0.64</v>
      </c>
      <c r="N82" s="321">
        <f>SUM(N69:N73)</f>
        <v>14</v>
      </c>
      <c r="O82" s="323">
        <f>N82/$E82</f>
        <v>0.56000000000000005</v>
      </c>
      <c r="P82" s="321">
        <f>SUM(P69:P73)</f>
        <v>0</v>
      </c>
      <c r="Q82" s="323">
        <f>P82/$E82</f>
        <v>0</v>
      </c>
      <c r="R82" s="321">
        <f>SUM(R69:R73)</f>
        <v>0</v>
      </c>
      <c r="S82" s="323">
        <f>R82/$E82</f>
        <v>0</v>
      </c>
    </row>
    <row r="83" spans="1:20" ht="16.5" hidden="1" customHeight="1" thickBot="1">
      <c r="A83" s="275"/>
      <c r="C83" s="141" t="s">
        <v>95</v>
      </c>
      <c r="D83" s="23"/>
      <c r="E83" s="318">
        <v>25</v>
      </c>
      <c r="F83" s="324" t="s">
        <v>94</v>
      </c>
      <c r="G83" s="325"/>
      <c r="H83" s="326">
        <f>SUM(H74:H78)</f>
        <v>0</v>
      </c>
      <c r="I83" s="327">
        <f>H83/$E83</f>
        <v>0</v>
      </c>
      <c r="J83" s="326">
        <f>SUM(J74:J78)</f>
        <v>10</v>
      </c>
      <c r="K83" s="328">
        <f>J83/$E83</f>
        <v>0.4</v>
      </c>
      <c r="L83" s="326">
        <f>SUM(L74:L78)</f>
        <v>11</v>
      </c>
      <c r="M83" s="328">
        <f>L83/$E83</f>
        <v>0.44</v>
      </c>
      <c r="N83" s="326">
        <f>SUM(N74:N78)</f>
        <v>16</v>
      </c>
      <c r="O83" s="328">
        <f>N83/$E83</f>
        <v>0.64</v>
      </c>
      <c r="P83" s="326">
        <f>SUM(P74:P78)</f>
        <v>0</v>
      </c>
      <c r="Q83" s="328">
        <f>P83/$E83</f>
        <v>0</v>
      </c>
      <c r="R83" s="326">
        <f>SUM(R74:R78)</f>
        <v>0</v>
      </c>
      <c r="S83" s="328">
        <f>R83/$E83</f>
        <v>0</v>
      </c>
    </row>
    <row r="84" spans="1:20" ht="16.5" hidden="1" customHeight="1" thickBot="1">
      <c r="A84" s="275"/>
      <c r="C84" s="141" t="s">
        <v>96</v>
      </c>
      <c r="D84" s="23"/>
      <c r="E84" s="318">
        <v>15</v>
      </c>
      <c r="F84" s="324" t="s">
        <v>94</v>
      </c>
      <c r="G84" s="325"/>
      <c r="H84" s="326">
        <f>SUM(H79:H81)</f>
        <v>0</v>
      </c>
      <c r="I84" s="327">
        <f>H84/$E84</f>
        <v>0</v>
      </c>
      <c r="J84" s="326">
        <f>SUM(J79:J81)</f>
        <v>12</v>
      </c>
      <c r="K84" s="328">
        <f>J84/$E84</f>
        <v>0.8</v>
      </c>
      <c r="L84" s="326">
        <f>SUM(L79:L81)</f>
        <v>13</v>
      </c>
      <c r="M84" s="328">
        <f>L84/$E84</f>
        <v>0.8666666666666667</v>
      </c>
      <c r="N84" s="326">
        <f>SUM(N79:N81)</f>
        <v>15</v>
      </c>
      <c r="O84" s="328">
        <f>N84/$E84</f>
        <v>1</v>
      </c>
      <c r="P84" s="326">
        <f>SUM(P79:P81)</f>
        <v>0</v>
      </c>
      <c r="Q84" s="328">
        <f>P84/$E84</f>
        <v>0</v>
      </c>
      <c r="R84" s="326">
        <f>SUM(R79:R81)</f>
        <v>0</v>
      </c>
      <c r="S84" s="328">
        <f>R84/$E84</f>
        <v>0</v>
      </c>
    </row>
    <row r="85" spans="1:20" ht="16.5" hidden="1" customHeight="1" thickBot="1">
      <c r="A85" s="289"/>
      <c r="B85" s="294"/>
      <c r="C85" s="142" t="s">
        <v>97</v>
      </c>
      <c r="D85" s="294"/>
      <c r="E85" s="329">
        <f>SUM(E82:E84)</f>
        <v>65</v>
      </c>
      <c r="F85" s="330"/>
      <c r="G85" s="331"/>
      <c r="H85" s="332">
        <f>SUM(H82:H84)</f>
        <v>0</v>
      </c>
      <c r="I85" s="333">
        <f>H85/$E85</f>
        <v>0</v>
      </c>
      <c r="J85" s="332">
        <f>SUM(J82:J84)</f>
        <v>37</v>
      </c>
      <c r="K85" s="334">
        <f>J85/$E85</f>
        <v>0.56923076923076921</v>
      </c>
      <c r="L85" s="332">
        <f>SUM(L82:L84)</f>
        <v>40</v>
      </c>
      <c r="M85" s="334">
        <f>L85/$E85</f>
        <v>0.61538461538461542</v>
      </c>
      <c r="N85" s="332">
        <f>SUM(N82:N84)</f>
        <v>45</v>
      </c>
      <c r="O85" s="334">
        <f>N85/$E85</f>
        <v>0.69230769230769229</v>
      </c>
      <c r="P85" s="332">
        <f>SUM(P82:P84)</f>
        <v>0</v>
      </c>
      <c r="Q85" s="334">
        <f>P85/$E85</f>
        <v>0</v>
      </c>
      <c r="R85" s="332">
        <f>SUM(R82:R84)</f>
        <v>0</v>
      </c>
      <c r="S85" s="334">
        <f>R85/$E85</f>
        <v>0</v>
      </c>
    </row>
    <row r="86" spans="1:20" ht="15" hidden="1" customHeight="1">
      <c r="I86" s="335">
        <f>+I85/4</f>
        <v>0</v>
      </c>
      <c r="K86" s="335">
        <f>+K85/4</f>
        <v>0.1423076923076923</v>
      </c>
      <c r="M86" s="335">
        <f>+M85/4</f>
        <v>0.15384615384615385</v>
      </c>
      <c r="O86" s="335">
        <f>+O85/4</f>
        <v>0.17307692307692307</v>
      </c>
      <c r="Q86" s="335">
        <f>+Q85/4</f>
        <v>0</v>
      </c>
      <c r="S86" s="335">
        <f>+S85/4</f>
        <v>0</v>
      </c>
    </row>
    <row r="87" spans="1:20">
      <c r="A87" s="3" t="s">
        <v>118</v>
      </c>
    </row>
    <row r="88" spans="1:20" ht="17.25" customHeight="1">
      <c r="B88" s="431"/>
      <c r="C88" s="431"/>
      <c r="D88" s="431"/>
      <c r="E88" s="431"/>
      <c r="F88" s="431"/>
      <c r="G88" s="431"/>
      <c r="H88" s="431"/>
      <c r="I88" s="431"/>
      <c r="J88" s="431"/>
      <c r="K88" s="431"/>
      <c r="L88" s="431"/>
      <c r="M88" s="431"/>
    </row>
    <row r="89" spans="1:20">
      <c r="B89" s="431"/>
      <c r="C89" s="431"/>
      <c r="D89" s="431"/>
      <c r="E89" s="431"/>
      <c r="F89" s="431"/>
      <c r="G89" s="431"/>
      <c r="H89" s="431"/>
      <c r="I89" s="431"/>
      <c r="J89" s="431"/>
      <c r="K89" s="431"/>
      <c r="L89" s="431"/>
      <c r="M89" s="431"/>
    </row>
    <row r="90" spans="1:20">
      <c r="B90" s="431"/>
      <c r="C90" s="431"/>
      <c r="D90" s="431"/>
      <c r="E90" s="431"/>
      <c r="F90" s="431"/>
      <c r="G90" s="431"/>
      <c r="H90" s="431"/>
      <c r="I90" s="431"/>
      <c r="J90" s="431"/>
      <c r="K90" s="431"/>
      <c r="L90" s="431"/>
      <c r="M90" s="431"/>
    </row>
    <row r="91" spans="1:20">
      <c r="B91" s="431"/>
      <c r="C91" s="431"/>
      <c r="D91" s="431"/>
      <c r="E91" s="431"/>
      <c r="F91" s="431"/>
      <c r="G91" s="431"/>
      <c r="H91" s="431"/>
      <c r="I91" s="431"/>
      <c r="J91" s="431"/>
      <c r="K91" s="431"/>
      <c r="L91" s="431"/>
      <c r="M91" s="431"/>
    </row>
    <row r="92" spans="1:20" ht="15" customHeight="1">
      <c r="B92" s="431"/>
      <c r="C92" s="431"/>
      <c r="D92" s="431"/>
      <c r="E92" s="431"/>
      <c r="F92" s="431"/>
      <c r="G92" s="431"/>
      <c r="H92" s="431"/>
      <c r="I92" s="431"/>
      <c r="J92" s="431"/>
      <c r="K92" s="431"/>
      <c r="L92" s="431"/>
      <c r="M92" s="431"/>
    </row>
    <row r="94" spans="1:20">
      <c r="B94" s="336"/>
    </row>
    <row r="95" spans="1:20">
      <c r="B95" s="336"/>
    </row>
    <row r="96" spans="1:20">
      <c r="B96" s="336"/>
    </row>
  </sheetData>
  <mergeCells count="30">
    <mergeCell ref="R8:S8"/>
    <mergeCell ref="B90:M90"/>
    <mergeCell ref="B91:M91"/>
    <mergeCell ref="N8:Q8"/>
    <mergeCell ref="B92:M92"/>
    <mergeCell ref="B89:M89"/>
    <mergeCell ref="B88:M88"/>
    <mergeCell ref="B67:C67"/>
    <mergeCell ref="H8:I8"/>
    <mergeCell ref="D9:E9"/>
    <mergeCell ref="F9:G9"/>
    <mergeCell ref="D8:G8"/>
    <mergeCell ref="B69:G69"/>
    <mergeCell ref="B78:G78"/>
    <mergeCell ref="B81:G81"/>
    <mergeCell ref="B80:G80"/>
    <mergeCell ref="B79:G79"/>
    <mergeCell ref="B3:C3"/>
    <mergeCell ref="B77:G77"/>
    <mergeCell ref="B70:G70"/>
    <mergeCell ref="B68:C68"/>
    <mergeCell ref="B75:G75"/>
    <mergeCell ref="B76:G76"/>
    <mergeCell ref="J8:M8"/>
    <mergeCell ref="E6:G6"/>
    <mergeCell ref="A7:C7"/>
    <mergeCell ref="B74:G74"/>
    <mergeCell ref="B72:G72"/>
    <mergeCell ref="B71:G71"/>
    <mergeCell ref="B73:G73"/>
  </mergeCells>
  <phoneticPr fontId="12" type="noConversion"/>
  <dataValidations count="4">
    <dataValidation type="list" allowBlank="1" showInputMessage="1" showErrorMessage="1" prompt="Select the number of operating month for the agency in this fiscal year " sqref="H7 J7 L7 N7 P7 R7" xr:uid="{00000000-0002-0000-0400-000000000000}">
      <formula1>Month</formula1>
    </dataValidation>
    <dataValidation type="list" allowBlank="1" showInputMessage="1" showErrorMessage="1" prompt="Select the number of months you are requesting CSF Funds for the Project service." sqref="D7" xr:uid="{00000000-0002-0000-0400-000001000000}">
      <formula1>Months</formula1>
    </dataValidation>
    <dataValidation type="list" allowBlank="1" showInputMessage="1" showErrorMessage="1" sqref="H69:H81 J69:J81 L69:L81 P69:P81 N69:N81 R69:R81" xr:uid="{00000000-0002-0000-0400-000002000000}">
      <formula1>scoring</formula1>
    </dataValidation>
    <dataValidation type="list" allowBlank="1" showInputMessage="1" showErrorMessage="1" sqref="C6" xr:uid="{00000000-0002-0000-0400-000003000000}">
      <formula1>FiscalYE</formula1>
    </dataValidation>
  </dataValidations>
  <printOptions horizontalCentered="1"/>
  <pageMargins left="0.25" right="0.25" top="0.75" bottom="0.75" header="0.3" footer="0.3"/>
  <pageSetup scale="59" fitToHeight="0" orientation="landscape" r:id="rId1"/>
  <rowBreaks count="2" manualBreakCount="2">
    <brk id="63" max="18" man="1"/>
    <brk id="86" max="18"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HE153"/>
  <sheetViews>
    <sheetView topLeftCell="E1" zoomScaleNormal="100" workbookViewId="0">
      <selection activeCell="B13" sqref="B13"/>
    </sheetView>
  </sheetViews>
  <sheetFormatPr defaultRowHeight="15"/>
  <cols>
    <col min="1" max="1" width="14.7109375" customWidth="1"/>
    <col min="2" max="2" width="26.5703125" customWidth="1"/>
    <col min="3" max="3" width="24.28515625" customWidth="1"/>
    <col min="4" max="4" width="9.28515625" style="217" customWidth="1"/>
    <col min="5" max="5" width="13.42578125" customWidth="1"/>
    <col min="6" max="6" width="9.7109375" style="217" customWidth="1"/>
    <col min="7" max="7" width="8.140625" customWidth="1"/>
    <col min="8" max="8" width="8.7109375" style="217" customWidth="1"/>
    <col min="9" max="9" width="12.85546875" style="192" customWidth="1"/>
    <col min="10" max="10" width="5" style="220" customWidth="1"/>
    <col min="11" max="11" width="9.85546875" style="213" customWidth="1"/>
    <col min="12" max="12" width="8.28515625" style="249" customWidth="1"/>
    <col min="13" max="13" width="8.28515625" style="250" customWidth="1"/>
    <col min="14" max="14" width="8.42578125" style="192" customWidth="1"/>
    <col min="15" max="15" width="9.7109375" style="215" customWidth="1"/>
    <col min="16" max="16" width="10.140625" style="192" customWidth="1"/>
    <col min="17" max="17" width="12" style="215" customWidth="1"/>
    <col min="18" max="18" width="9.7109375" customWidth="1"/>
    <col min="19" max="19" width="9.7109375" style="215" customWidth="1"/>
    <col min="20" max="20" width="9.7109375" customWidth="1"/>
    <col min="21" max="21" width="9.7109375" style="215" customWidth="1"/>
    <col min="22" max="22" width="9.7109375" customWidth="1"/>
    <col min="23" max="23" width="9.7109375" style="215" customWidth="1"/>
    <col min="24" max="24" width="9.7109375" customWidth="1"/>
    <col min="25" max="25" width="9.7109375" style="215" customWidth="1"/>
    <col min="26" max="26" width="9.7109375" customWidth="1"/>
    <col min="27" max="27" width="9.7109375" style="386" customWidth="1"/>
    <col min="28" max="28" width="9.7109375" customWidth="1"/>
    <col min="29" max="29" width="9.7109375" style="215" customWidth="1"/>
    <col min="30" max="30" width="9.7109375" customWidth="1"/>
    <col min="31" max="31" width="9.7109375" style="215" customWidth="1"/>
    <col min="32" max="32" width="9.7109375" customWidth="1"/>
    <col min="33" max="33" width="9.7109375" style="215" customWidth="1"/>
    <col min="34" max="34" width="9.7109375" customWidth="1"/>
    <col min="35" max="35" width="9.7109375" style="215" customWidth="1"/>
    <col min="36" max="38" width="9.7109375" customWidth="1"/>
    <col min="39" max="39" width="9.7109375" style="215" customWidth="1"/>
    <col min="40" max="40" width="9.7109375" customWidth="1"/>
    <col min="41" max="41" width="9.7109375" style="215" customWidth="1"/>
    <col min="42" max="42" width="9.7109375" customWidth="1"/>
    <col min="43" max="43" width="9.7109375" style="215" customWidth="1"/>
    <col min="44" max="44" width="9.7109375" customWidth="1"/>
    <col min="45" max="45" width="9.7109375" style="215" customWidth="1"/>
    <col min="46" max="46" width="9.7109375" customWidth="1"/>
    <col min="47" max="47" width="9.7109375" style="215" customWidth="1"/>
    <col min="48" max="48" width="9.7109375" customWidth="1"/>
    <col min="49" max="49" width="9.7109375" style="215" customWidth="1"/>
    <col min="50" max="50" width="9.7109375" customWidth="1"/>
    <col min="51" max="51" width="9.7109375" style="215" customWidth="1"/>
    <col min="52" max="52" width="9.7109375" customWidth="1"/>
    <col min="53" max="53" width="9.7109375" style="215" customWidth="1"/>
    <col min="54" max="54" width="9.7109375" customWidth="1"/>
    <col min="55" max="55" width="9.7109375" style="215" customWidth="1"/>
    <col min="56" max="56" width="9.7109375" customWidth="1"/>
    <col min="57" max="57" width="9.7109375" style="215" customWidth="1"/>
  </cols>
  <sheetData>
    <row r="1" spans="1:213" ht="18">
      <c r="A1" s="25" t="str">
        <f>+Control!B3</f>
        <v>Lincoln County Resource Board</v>
      </c>
    </row>
    <row r="2" spans="1:213" ht="18.75" thickBot="1">
      <c r="A2" s="9" t="s">
        <v>393</v>
      </c>
      <c r="AK2" s="215"/>
    </row>
    <row r="3" spans="1:213" s="353" customFormat="1" ht="20.25" customHeight="1" thickBot="1">
      <c r="A3" s="352"/>
      <c r="G3" s="354"/>
      <c r="I3" s="355"/>
      <c r="J3" s="356"/>
      <c r="K3" s="357"/>
      <c r="L3" s="358"/>
      <c r="M3" s="359"/>
      <c r="N3" s="439" t="s">
        <v>475</v>
      </c>
      <c r="O3" s="440"/>
      <c r="P3" s="439" t="s">
        <v>476</v>
      </c>
      <c r="Q3" s="440"/>
      <c r="R3" s="439" t="s">
        <v>480</v>
      </c>
      <c r="S3" s="440"/>
      <c r="T3" s="439" t="s">
        <v>493</v>
      </c>
      <c r="U3" s="440"/>
      <c r="V3" s="439" t="s">
        <v>494</v>
      </c>
      <c r="W3" s="440"/>
      <c r="X3" s="439" t="s">
        <v>503</v>
      </c>
      <c r="Y3" s="440"/>
      <c r="Z3" s="439" t="s">
        <v>513</v>
      </c>
      <c r="AA3" s="440"/>
      <c r="AB3" s="439" t="s">
        <v>477</v>
      </c>
      <c r="AC3" s="440"/>
      <c r="AD3" s="439" t="s">
        <v>478</v>
      </c>
      <c r="AE3" s="440"/>
      <c r="AF3" s="439" t="s">
        <v>479</v>
      </c>
      <c r="AG3" s="440"/>
      <c r="AH3" s="439" t="s">
        <v>480</v>
      </c>
      <c r="AI3" s="440"/>
      <c r="AJ3" s="439" t="s">
        <v>481</v>
      </c>
      <c r="AK3" s="440"/>
      <c r="AL3" s="439" t="s">
        <v>482</v>
      </c>
      <c r="AM3" s="440"/>
      <c r="AN3" s="439" t="s">
        <v>483</v>
      </c>
      <c r="AO3" s="440"/>
      <c r="AP3" s="439" t="s">
        <v>484</v>
      </c>
      <c r="AQ3" s="440"/>
      <c r="AR3" s="439" t="s">
        <v>485</v>
      </c>
      <c r="AS3" s="440"/>
      <c r="AT3" s="439" t="s">
        <v>486</v>
      </c>
      <c r="AU3" s="440"/>
      <c r="AV3" s="439" t="s">
        <v>487</v>
      </c>
      <c r="AW3" s="440"/>
      <c r="AX3" s="439" t="s">
        <v>488</v>
      </c>
      <c r="AY3" s="440"/>
      <c r="AZ3" s="439" t="s">
        <v>489</v>
      </c>
      <c r="BA3" s="440"/>
      <c r="BB3" s="439" t="s">
        <v>493</v>
      </c>
      <c r="BC3" s="440"/>
      <c r="BD3" s="439" t="s">
        <v>494</v>
      </c>
      <c r="BE3" s="440"/>
      <c r="BF3" s="439" t="s">
        <v>495</v>
      </c>
      <c r="BG3" s="440"/>
      <c r="BH3" s="439" t="s">
        <v>496</v>
      </c>
      <c r="BI3" s="440"/>
      <c r="BJ3" s="439" t="s">
        <v>497</v>
      </c>
      <c r="BK3" s="440"/>
      <c r="BL3" s="439" t="s">
        <v>498</v>
      </c>
      <c r="BM3" s="440"/>
      <c r="BN3" s="439" t="s">
        <v>499</v>
      </c>
      <c r="BO3" s="440"/>
      <c r="BP3" s="439" t="s">
        <v>500</v>
      </c>
      <c r="BQ3" s="440"/>
      <c r="BR3" s="439" t="s">
        <v>501</v>
      </c>
      <c r="BS3" s="440"/>
      <c r="BT3" s="439" t="s">
        <v>502</v>
      </c>
      <c r="BU3" s="440"/>
      <c r="BV3" s="439" t="s">
        <v>503</v>
      </c>
      <c r="BW3" s="440"/>
      <c r="BX3" s="439" t="s">
        <v>504</v>
      </c>
      <c r="BY3" s="440"/>
      <c r="BZ3" s="439" t="s">
        <v>505</v>
      </c>
      <c r="CA3" s="440"/>
      <c r="CB3" s="439" t="s">
        <v>506</v>
      </c>
      <c r="CC3" s="440"/>
      <c r="CD3" s="439" t="s">
        <v>507</v>
      </c>
      <c r="CE3" s="440"/>
      <c r="CF3" s="439" t="s">
        <v>508</v>
      </c>
      <c r="CG3" s="440"/>
      <c r="CH3" s="439" t="s">
        <v>509</v>
      </c>
      <c r="CI3" s="440"/>
      <c r="CJ3" s="439" t="s">
        <v>510</v>
      </c>
      <c r="CK3" s="440"/>
      <c r="CL3" s="439" t="s">
        <v>511</v>
      </c>
      <c r="CM3" s="440"/>
      <c r="CN3" s="439" t="s">
        <v>512</v>
      </c>
      <c r="CO3" s="440"/>
      <c r="CP3" s="439" t="s">
        <v>513</v>
      </c>
      <c r="CQ3" s="440"/>
      <c r="CR3" s="439" t="s">
        <v>514</v>
      </c>
      <c r="CS3" s="440"/>
      <c r="CT3" s="439" t="s">
        <v>515</v>
      </c>
      <c r="CU3" s="440"/>
      <c r="CV3" s="439" t="s">
        <v>516</v>
      </c>
      <c r="CW3" s="440"/>
      <c r="CX3" s="439" t="s">
        <v>517</v>
      </c>
      <c r="CY3" s="440"/>
      <c r="CZ3" s="439" t="s">
        <v>518</v>
      </c>
      <c r="DA3" s="440"/>
      <c r="DB3" s="439" t="s">
        <v>519</v>
      </c>
      <c r="DC3" s="440"/>
      <c r="DD3" s="439" t="s">
        <v>520</v>
      </c>
      <c r="DE3" s="440"/>
      <c r="DF3" s="439" t="s">
        <v>521</v>
      </c>
      <c r="DG3" s="440"/>
      <c r="DH3" s="439" t="s">
        <v>522</v>
      </c>
      <c r="DI3" s="440"/>
      <c r="DJ3" s="439" t="s">
        <v>523</v>
      </c>
      <c r="DK3" s="440"/>
      <c r="DL3" s="439" t="s">
        <v>524</v>
      </c>
      <c r="DM3" s="440"/>
      <c r="DN3" s="439" t="s">
        <v>525</v>
      </c>
      <c r="DO3" s="440"/>
      <c r="DP3" s="439" t="s">
        <v>526</v>
      </c>
      <c r="DQ3" s="440"/>
      <c r="DR3" s="439" t="s">
        <v>527</v>
      </c>
      <c r="DS3" s="440"/>
      <c r="DT3" s="439" t="s">
        <v>528</v>
      </c>
      <c r="DU3" s="440"/>
      <c r="DV3" s="439" t="s">
        <v>529</v>
      </c>
      <c r="DW3" s="440"/>
      <c r="DX3" s="439" t="s">
        <v>530</v>
      </c>
      <c r="DY3" s="440"/>
      <c r="DZ3" s="439" t="s">
        <v>531</v>
      </c>
      <c r="EA3" s="440"/>
      <c r="EB3" s="439" t="s">
        <v>532</v>
      </c>
      <c r="EC3" s="440"/>
      <c r="ED3" s="439" t="s">
        <v>533</v>
      </c>
      <c r="EE3" s="440"/>
      <c r="EF3" s="439" t="s">
        <v>534</v>
      </c>
      <c r="EG3" s="440"/>
      <c r="EH3" s="439" t="s">
        <v>535</v>
      </c>
      <c r="EI3" s="440"/>
      <c r="EJ3" s="439" t="s">
        <v>536</v>
      </c>
      <c r="EK3" s="440"/>
      <c r="EL3" s="439" t="s">
        <v>537</v>
      </c>
      <c r="EM3" s="440"/>
      <c r="EN3" s="439" t="s">
        <v>538</v>
      </c>
      <c r="EO3" s="440"/>
      <c r="EP3" s="439" t="s">
        <v>539</v>
      </c>
      <c r="EQ3" s="440"/>
      <c r="ER3" s="439" t="s">
        <v>540</v>
      </c>
      <c r="ES3" s="440"/>
      <c r="ET3" s="439" t="s">
        <v>541</v>
      </c>
      <c r="EU3" s="440"/>
      <c r="EV3" s="439" t="s">
        <v>542</v>
      </c>
      <c r="EW3" s="440"/>
      <c r="EX3" s="439" t="s">
        <v>543</v>
      </c>
      <c r="EY3" s="440"/>
      <c r="EZ3" s="439" t="s">
        <v>544</v>
      </c>
      <c r="FA3" s="440"/>
      <c r="FB3" s="439" t="s">
        <v>545</v>
      </c>
      <c r="FC3" s="440"/>
      <c r="FD3" s="439" t="s">
        <v>546</v>
      </c>
      <c r="FE3" s="440"/>
      <c r="FF3" s="439" t="s">
        <v>547</v>
      </c>
      <c r="FG3" s="440"/>
      <c r="FH3" s="439" t="s">
        <v>548</v>
      </c>
      <c r="FI3" s="440"/>
      <c r="FJ3" s="439" t="s">
        <v>549</v>
      </c>
      <c r="FK3" s="440"/>
      <c r="FL3" s="439" t="s">
        <v>550</v>
      </c>
      <c r="FM3" s="440"/>
      <c r="FN3" s="439" t="s">
        <v>551</v>
      </c>
      <c r="FO3" s="440"/>
      <c r="FP3" s="439" t="s">
        <v>552</v>
      </c>
      <c r="FQ3" s="440"/>
      <c r="FR3" s="439" t="s">
        <v>553</v>
      </c>
      <c r="FS3" s="440"/>
      <c r="FT3" s="439" t="s">
        <v>554</v>
      </c>
      <c r="FU3" s="440"/>
      <c r="FV3" s="439" t="s">
        <v>555</v>
      </c>
      <c r="FW3" s="440"/>
      <c r="FX3" s="439" t="s">
        <v>556</v>
      </c>
      <c r="FY3" s="440"/>
      <c r="FZ3" s="439" t="s">
        <v>557</v>
      </c>
      <c r="GA3" s="440"/>
      <c r="GB3" s="439" t="s">
        <v>558</v>
      </c>
      <c r="GC3" s="440"/>
      <c r="GD3" s="439" t="s">
        <v>559</v>
      </c>
      <c r="GE3" s="440"/>
      <c r="GF3" s="439" t="s">
        <v>560</v>
      </c>
      <c r="GG3" s="440"/>
      <c r="GH3" s="439" t="s">
        <v>561</v>
      </c>
      <c r="GI3" s="440"/>
      <c r="GJ3" s="439" t="s">
        <v>562</v>
      </c>
      <c r="GK3" s="440"/>
      <c r="GL3" s="439" t="s">
        <v>563</v>
      </c>
      <c r="GM3" s="440"/>
      <c r="GN3" s="439" t="s">
        <v>564</v>
      </c>
      <c r="GO3" s="440"/>
      <c r="GP3" s="439" t="s">
        <v>565</v>
      </c>
      <c r="GQ3" s="440"/>
      <c r="GR3" s="439" t="s">
        <v>566</v>
      </c>
      <c r="GS3" s="440"/>
      <c r="GT3" s="439" t="s">
        <v>567</v>
      </c>
      <c r="GU3" s="440"/>
      <c r="GV3" s="439" t="s">
        <v>568</v>
      </c>
      <c r="GW3" s="440"/>
      <c r="GX3" s="439" t="s">
        <v>569</v>
      </c>
      <c r="GY3" s="440"/>
      <c r="GZ3" s="439" t="s">
        <v>570</v>
      </c>
      <c r="HA3" s="440"/>
      <c r="HB3" s="439" t="s">
        <v>571</v>
      </c>
      <c r="HC3" s="440"/>
      <c r="HD3" s="439" t="s">
        <v>572</v>
      </c>
      <c r="HE3" s="440"/>
    </row>
    <row r="4" spans="1:213" s="373" customFormat="1" ht="21.75" customHeight="1" thickBot="1">
      <c r="A4" s="372"/>
      <c r="G4" s="374"/>
      <c r="I4" s="375"/>
      <c r="K4" s="376"/>
      <c r="L4" s="377"/>
      <c r="M4" s="378"/>
      <c r="N4" s="445"/>
      <c r="O4" s="446"/>
      <c r="P4" s="444"/>
      <c r="Q4" s="443"/>
      <c r="R4" s="443"/>
      <c r="S4" s="443"/>
      <c r="T4" s="443"/>
      <c r="U4" s="443"/>
      <c r="V4" s="443"/>
      <c r="W4" s="443"/>
      <c r="X4" s="443"/>
      <c r="Y4" s="443"/>
      <c r="Z4" s="443"/>
      <c r="AA4" s="443"/>
      <c r="AB4" s="381"/>
      <c r="AC4" s="381" t="s">
        <v>472</v>
      </c>
      <c r="AD4" s="381"/>
      <c r="AE4" s="381" t="s">
        <v>473</v>
      </c>
      <c r="AF4" s="381"/>
      <c r="AG4" s="381" t="s">
        <v>474</v>
      </c>
      <c r="AH4" s="379"/>
      <c r="AI4" s="380" t="s">
        <v>573</v>
      </c>
      <c r="AJ4" s="381"/>
      <c r="AK4" s="381" t="s">
        <v>574</v>
      </c>
      <c r="AL4" s="381"/>
      <c r="AM4" s="381" t="s">
        <v>575</v>
      </c>
      <c r="AN4" s="381"/>
      <c r="AO4" s="381" t="s">
        <v>576</v>
      </c>
      <c r="AP4" s="381"/>
      <c r="AQ4" s="381" t="s">
        <v>577</v>
      </c>
      <c r="AR4" s="381"/>
      <c r="AS4" s="381" t="s">
        <v>578</v>
      </c>
      <c r="AT4" s="381"/>
      <c r="AU4" s="381" t="s">
        <v>579</v>
      </c>
      <c r="AV4" s="381"/>
      <c r="AW4" s="381" t="s">
        <v>580</v>
      </c>
      <c r="AX4" s="381"/>
      <c r="AY4" s="381" t="s">
        <v>581</v>
      </c>
      <c r="AZ4" s="381"/>
      <c r="BA4" s="381" t="s">
        <v>654</v>
      </c>
      <c r="BB4" s="379"/>
      <c r="BC4" s="380" t="s">
        <v>582</v>
      </c>
      <c r="BD4" s="381"/>
      <c r="BE4" s="381" t="s">
        <v>583</v>
      </c>
      <c r="BF4" s="381"/>
      <c r="BG4" s="381" t="s">
        <v>584</v>
      </c>
      <c r="BH4" s="381"/>
      <c r="BI4" s="381" t="s">
        <v>585</v>
      </c>
      <c r="BJ4" s="381"/>
      <c r="BK4" s="381" t="s">
        <v>586</v>
      </c>
      <c r="BL4" s="381"/>
      <c r="BM4" s="381" t="s">
        <v>587</v>
      </c>
      <c r="BN4" s="381"/>
      <c r="BO4" s="381" t="s">
        <v>588</v>
      </c>
      <c r="BP4" s="381"/>
      <c r="BQ4" s="381" t="s">
        <v>589</v>
      </c>
      <c r="BR4" s="381"/>
      <c r="BS4" s="381" t="s">
        <v>590</v>
      </c>
      <c r="BT4" s="381"/>
      <c r="BU4" s="381" t="s">
        <v>655</v>
      </c>
      <c r="BV4" s="379"/>
      <c r="BW4" s="380" t="s">
        <v>591</v>
      </c>
      <c r="BX4" s="381"/>
      <c r="BY4" s="381" t="s">
        <v>592</v>
      </c>
      <c r="BZ4" s="381"/>
      <c r="CA4" s="381" t="s">
        <v>593</v>
      </c>
      <c r="CB4" s="381"/>
      <c r="CC4" s="381" t="s">
        <v>594</v>
      </c>
      <c r="CD4" s="381"/>
      <c r="CE4" s="381" t="s">
        <v>595</v>
      </c>
      <c r="CF4" s="381"/>
      <c r="CG4" s="381" t="s">
        <v>596</v>
      </c>
      <c r="CH4" s="381"/>
      <c r="CI4" s="381" t="s">
        <v>597</v>
      </c>
      <c r="CJ4" s="381"/>
      <c r="CK4" s="381" t="s">
        <v>598</v>
      </c>
      <c r="CL4" s="381"/>
      <c r="CM4" s="381" t="s">
        <v>599</v>
      </c>
      <c r="CN4" s="381"/>
      <c r="CO4" s="381" t="s">
        <v>656</v>
      </c>
      <c r="CP4" s="379"/>
      <c r="CQ4" s="380" t="s">
        <v>600</v>
      </c>
      <c r="CR4" s="381"/>
      <c r="CS4" s="381" t="s">
        <v>601</v>
      </c>
      <c r="CT4" s="381"/>
      <c r="CU4" s="381" t="s">
        <v>602</v>
      </c>
      <c r="CV4" s="381"/>
      <c r="CW4" s="381" t="s">
        <v>603</v>
      </c>
      <c r="CX4" s="381"/>
      <c r="CY4" s="381" t="s">
        <v>604</v>
      </c>
      <c r="CZ4" s="381"/>
      <c r="DA4" s="381" t="s">
        <v>605</v>
      </c>
      <c r="DB4" s="381"/>
      <c r="DC4" s="381" t="s">
        <v>606</v>
      </c>
      <c r="DD4" s="381"/>
      <c r="DE4" s="381" t="s">
        <v>607</v>
      </c>
      <c r="DF4" s="381"/>
      <c r="DG4" s="381" t="s">
        <v>608</v>
      </c>
      <c r="DH4" s="381"/>
      <c r="DI4" s="381" t="s">
        <v>657</v>
      </c>
      <c r="DJ4" s="379"/>
      <c r="DK4" s="380" t="s">
        <v>609</v>
      </c>
      <c r="DL4" s="381"/>
      <c r="DM4" s="381" t="s">
        <v>610</v>
      </c>
      <c r="DN4" s="381"/>
      <c r="DO4" s="381" t="s">
        <v>611</v>
      </c>
      <c r="DP4" s="381"/>
      <c r="DQ4" s="381" t="s">
        <v>612</v>
      </c>
      <c r="DR4" s="381"/>
      <c r="DS4" s="381" t="s">
        <v>613</v>
      </c>
      <c r="DT4" s="381"/>
      <c r="DU4" s="381" t="s">
        <v>614</v>
      </c>
      <c r="DV4" s="381"/>
      <c r="DW4" s="381" t="s">
        <v>615</v>
      </c>
      <c r="DX4" s="381"/>
      <c r="DY4" s="381" t="s">
        <v>616</v>
      </c>
      <c r="DZ4" s="381"/>
      <c r="EA4" s="381" t="s">
        <v>617</v>
      </c>
      <c r="EB4" s="381"/>
      <c r="EC4" s="381" t="s">
        <v>658</v>
      </c>
      <c r="ED4" s="379"/>
      <c r="EE4" s="380" t="s">
        <v>618</v>
      </c>
      <c r="EF4" s="381"/>
      <c r="EG4" s="381" t="s">
        <v>619</v>
      </c>
      <c r="EH4" s="381"/>
      <c r="EI4" s="381" t="s">
        <v>620</v>
      </c>
      <c r="EJ4" s="381"/>
      <c r="EK4" s="381" t="s">
        <v>621</v>
      </c>
      <c r="EL4" s="381"/>
      <c r="EM4" s="381" t="s">
        <v>622</v>
      </c>
      <c r="EN4" s="381"/>
      <c r="EO4" s="381" t="s">
        <v>623</v>
      </c>
      <c r="EP4" s="381"/>
      <c r="EQ4" s="381" t="s">
        <v>624</v>
      </c>
      <c r="ER4" s="381"/>
      <c r="ES4" s="381" t="s">
        <v>625</v>
      </c>
      <c r="ET4" s="381"/>
      <c r="EU4" s="381" t="s">
        <v>626</v>
      </c>
      <c r="EV4" s="381"/>
      <c r="EW4" s="381" t="s">
        <v>659</v>
      </c>
      <c r="EX4" s="379"/>
      <c r="EY4" s="380" t="s">
        <v>627</v>
      </c>
      <c r="EZ4" s="381"/>
      <c r="FA4" s="381" t="s">
        <v>628</v>
      </c>
      <c r="FB4" s="381"/>
      <c r="FC4" s="381" t="s">
        <v>629</v>
      </c>
      <c r="FD4" s="381"/>
      <c r="FE4" s="381" t="s">
        <v>630</v>
      </c>
      <c r="FF4" s="381"/>
      <c r="FG4" s="381" t="s">
        <v>631</v>
      </c>
      <c r="FH4" s="381"/>
      <c r="FI4" s="381" t="s">
        <v>632</v>
      </c>
      <c r="FJ4" s="381"/>
      <c r="FK4" s="381" t="s">
        <v>633</v>
      </c>
      <c r="FL4" s="381"/>
      <c r="FM4" s="381" t="s">
        <v>634</v>
      </c>
      <c r="FN4" s="381"/>
      <c r="FO4" s="381" t="s">
        <v>635</v>
      </c>
      <c r="FP4" s="381"/>
      <c r="FQ4" s="381" t="s">
        <v>660</v>
      </c>
      <c r="FR4" s="379"/>
      <c r="FS4" s="380" t="s">
        <v>636</v>
      </c>
      <c r="FT4" s="381"/>
      <c r="FU4" s="381" t="s">
        <v>637</v>
      </c>
      <c r="FV4" s="381"/>
      <c r="FW4" s="381" t="s">
        <v>638</v>
      </c>
      <c r="FX4" s="381"/>
      <c r="FY4" s="381" t="s">
        <v>639</v>
      </c>
      <c r="FZ4" s="381"/>
      <c r="GA4" s="381" t="s">
        <v>640</v>
      </c>
      <c r="GB4" s="381"/>
      <c r="GC4" s="381" t="s">
        <v>641</v>
      </c>
      <c r="GD4" s="381"/>
      <c r="GE4" s="381" t="s">
        <v>642</v>
      </c>
      <c r="GF4" s="381"/>
      <c r="GG4" s="381" t="s">
        <v>643</v>
      </c>
      <c r="GH4" s="381"/>
      <c r="GI4" s="381" t="s">
        <v>644</v>
      </c>
      <c r="GJ4" s="381"/>
      <c r="GK4" s="381" t="s">
        <v>661</v>
      </c>
      <c r="GL4" s="379"/>
      <c r="GM4" s="380" t="s">
        <v>645</v>
      </c>
      <c r="GN4" s="381"/>
      <c r="GO4" s="381" t="s">
        <v>646</v>
      </c>
      <c r="GP4" s="381"/>
      <c r="GQ4" s="381" t="s">
        <v>647</v>
      </c>
      <c r="GR4" s="381"/>
      <c r="GS4" s="381" t="s">
        <v>648</v>
      </c>
      <c r="GT4" s="381"/>
      <c r="GU4" s="381" t="s">
        <v>649</v>
      </c>
      <c r="GV4" s="381"/>
      <c r="GW4" s="381" t="s">
        <v>650</v>
      </c>
      <c r="GX4" s="381"/>
      <c r="GY4" s="381" t="s">
        <v>651</v>
      </c>
      <c r="GZ4" s="381"/>
      <c r="HA4" s="381" t="s">
        <v>652</v>
      </c>
      <c r="HB4" s="381"/>
      <c r="HC4" s="381" t="s">
        <v>653</v>
      </c>
      <c r="HD4" s="381"/>
      <c r="HE4" s="381" t="s">
        <v>662</v>
      </c>
    </row>
    <row r="5" spans="1:213" s="204" customFormat="1" ht="37.5" customHeight="1" thickBot="1">
      <c r="A5" s="202" t="s">
        <v>420</v>
      </c>
      <c r="B5" s="203" t="s">
        <v>394</v>
      </c>
      <c r="C5" s="203" t="s">
        <v>395</v>
      </c>
      <c r="D5" s="203" t="s">
        <v>396</v>
      </c>
      <c r="E5" s="203" t="s">
        <v>397</v>
      </c>
      <c r="F5" s="203" t="s">
        <v>399</v>
      </c>
      <c r="G5" s="203" t="s">
        <v>400</v>
      </c>
      <c r="H5" s="203" t="s">
        <v>401</v>
      </c>
      <c r="I5" s="211" t="s">
        <v>398</v>
      </c>
      <c r="J5" s="221"/>
      <c r="K5" s="214" t="s">
        <v>404</v>
      </c>
      <c r="L5" s="251" t="s">
        <v>442</v>
      </c>
      <c r="M5" s="252" t="s">
        <v>443</v>
      </c>
      <c r="N5" s="345" t="s">
        <v>427</v>
      </c>
      <c r="O5" s="216" t="s">
        <v>398</v>
      </c>
      <c r="P5" s="345" t="s">
        <v>427</v>
      </c>
      <c r="Q5" s="216" t="s">
        <v>398</v>
      </c>
      <c r="R5" s="345" t="s">
        <v>427</v>
      </c>
      <c r="S5" s="216" t="s">
        <v>398</v>
      </c>
      <c r="T5" s="345" t="s">
        <v>427</v>
      </c>
      <c r="U5" s="216" t="s">
        <v>398</v>
      </c>
      <c r="V5" s="345" t="s">
        <v>427</v>
      </c>
      <c r="W5" s="216" t="s">
        <v>398</v>
      </c>
      <c r="X5" s="345" t="s">
        <v>427</v>
      </c>
      <c r="Y5" s="216" t="s">
        <v>398</v>
      </c>
      <c r="Z5" s="345" t="s">
        <v>427</v>
      </c>
      <c r="AA5" s="387" t="s">
        <v>398</v>
      </c>
      <c r="AB5" s="345" t="s">
        <v>427</v>
      </c>
      <c r="AC5" s="216" t="s">
        <v>398</v>
      </c>
      <c r="AD5" s="345" t="s">
        <v>427</v>
      </c>
      <c r="AE5" s="216" t="s">
        <v>398</v>
      </c>
      <c r="AF5" s="345" t="s">
        <v>427</v>
      </c>
      <c r="AG5" s="216" t="s">
        <v>398</v>
      </c>
      <c r="AH5" s="345" t="s">
        <v>427</v>
      </c>
      <c r="AI5" s="216" t="s">
        <v>398</v>
      </c>
      <c r="AJ5" s="345" t="s">
        <v>427</v>
      </c>
      <c r="AK5" s="216" t="s">
        <v>398</v>
      </c>
      <c r="AL5" s="345" t="s">
        <v>427</v>
      </c>
      <c r="AM5" s="216" t="s">
        <v>398</v>
      </c>
      <c r="AN5" s="345" t="s">
        <v>427</v>
      </c>
      <c r="AO5" s="216" t="s">
        <v>398</v>
      </c>
      <c r="AP5" s="345" t="s">
        <v>427</v>
      </c>
      <c r="AQ5" s="216" t="s">
        <v>398</v>
      </c>
      <c r="AR5" s="345" t="s">
        <v>427</v>
      </c>
      <c r="AS5" s="216" t="s">
        <v>398</v>
      </c>
      <c r="AT5" s="345" t="s">
        <v>427</v>
      </c>
      <c r="AU5" s="216" t="s">
        <v>398</v>
      </c>
      <c r="AV5" s="345" t="s">
        <v>427</v>
      </c>
      <c r="AW5" s="216" t="s">
        <v>398</v>
      </c>
      <c r="AX5" s="345" t="s">
        <v>427</v>
      </c>
      <c r="AY5" s="216" t="s">
        <v>398</v>
      </c>
      <c r="AZ5" s="345" t="s">
        <v>427</v>
      </c>
      <c r="BA5" s="216" t="s">
        <v>398</v>
      </c>
      <c r="BB5" s="345" t="s">
        <v>427</v>
      </c>
      <c r="BC5" s="216" t="s">
        <v>398</v>
      </c>
      <c r="BD5" s="345" t="s">
        <v>427</v>
      </c>
      <c r="BE5" s="216" t="s">
        <v>398</v>
      </c>
      <c r="BF5" s="345" t="s">
        <v>427</v>
      </c>
      <c r="BG5" s="216" t="s">
        <v>398</v>
      </c>
      <c r="BH5" s="345" t="s">
        <v>427</v>
      </c>
      <c r="BI5" s="216" t="s">
        <v>398</v>
      </c>
      <c r="BJ5" s="345" t="s">
        <v>427</v>
      </c>
      <c r="BK5" s="216" t="s">
        <v>398</v>
      </c>
      <c r="BL5" s="345" t="s">
        <v>427</v>
      </c>
      <c r="BM5" s="216" t="s">
        <v>398</v>
      </c>
      <c r="BN5" s="345" t="s">
        <v>427</v>
      </c>
      <c r="BO5" s="216" t="s">
        <v>398</v>
      </c>
      <c r="BP5" s="345" t="s">
        <v>427</v>
      </c>
      <c r="BQ5" s="216" t="s">
        <v>398</v>
      </c>
      <c r="BR5" s="345" t="s">
        <v>427</v>
      </c>
      <c r="BS5" s="216" t="s">
        <v>398</v>
      </c>
      <c r="BT5" s="345" t="s">
        <v>427</v>
      </c>
      <c r="BU5" s="216" t="s">
        <v>398</v>
      </c>
      <c r="BV5" s="345" t="s">
        <v>427</v>
      </c>
      <c r="BW5" s="216" t="s">
        <v>398</v>
      </c>
      <c r="BX5" s="345" t="s">
        <v>427</v>
      </c>
      <c r="BY5" s="216" t="s">
        <v>398</v>
      </c>
      <c r="BZ5" s="345" t="s">
        <v>427</v>
      </c>
      <c r="CA5" s="216" t="s">
        <v>398</v>
      </c>
      <c r="CB5" s="345" t="s">
        <v>427</v>
      </c>
      <c r="CC5" s="216" t="s">
        <v>398</v>
      </c>
      <c r="CD5" s="345" t="s">
        <v>427</v>
      </c>
      <c r="CE5" s="216" t="s">
        <v>398</v>
      </c>
      <c r="CF5" s="345" t="s">
        <v>427</v>
      </c>
      <c r="CG5" s="216" t="s">
        <v>398</v>
      </c>
      <c r="CH5" s="345" t="s">
        <v>427</v>
      </c>
      <c r="CI5" s="216" t="s">
        <v>398</v>
      </c>
      <c r="CJ5" s="345" t="s">
        <v>427</v>
      </c>
      <c r="CK5" s="216" t="s">
        <v>398</v>
      </c>
      <c r="CL5" s="345" t="s">
        <v>427</v>
      </c>
      <c r="CM5" s="216" t="s">
        <v>398</v>
      </c>
      <c r="CN5" s="345" t="s">
        <v>427</v>
      </c>
      <c r="CO5" s="216" t="s">
        <v>398</v>
      </c>
      <c r="CP5" s="345" t="s">
        <v>427</v>
      </c>
      <c r="CQ5" s="216" t="s">
        <v>398</v>
      </c>
      <c r="CR5" s="345" t="s">
        <v>427</v>
      </c>
      <c r="CS5" s="216" t="s">
        <v>398</v>
      </c>
      <c r="CT5" s="345" t="s">
        <v>427</v>
      </c>
      <c r="CU5" s="216" t="s">
        <v>398</v>
      </c>
      <c r="CV5" s="345" t="s">
        <v>427</v>
      </c>
      <c r="CW5" s="216" t="s">
        <v>398</v>
      </c>
      <c r="CX5" s="345" t="s">
        <v>427</v>
      </c>
      <c r="CY5" s="216" t="s">
        <v>398</v>
      </c>
      <c r="CZ5" s="345" t="s">
        <v>427</v>
      </c>
      <c r="DA5" s="216" t="s">
        <v>398</v>
      </c>
      <c r="DB5" s="345" t="s">
        <v>427</v>
      </c>
      <c r="DC5" s="216" t="s">
        <v>398</v>
      </c>
      <c r="DD5" s="345" t="s">
        <v>427</v>
      </c>
      <c r="DE5" s="216" t="s">
        <v>398</v>
      </c>
      <c r="DF5" s="345" t="s">
        <v>427</v>
      </c>
      <c r="DG5" s="216" t="s">
        <v>398</v>
      </c>
      <c r="DH5" s="345" t="s">
        <v>427</v>
      </c>
      <c r="DI5" s="216" t="s">
        <v>398</v>
      </c>
      <c r="DJ5" s="345" t="s">
        <v>427</v>
      </c>
      <c r="DK5" s="216" t="s">
        <v>398</v>
      </c>
      <c r="DL5" s="345" t="s">
        <v>427</v>
      </c>
      <c r="DM5" s="216" t="s">
        <v>398</v>
      </c>
      <c r="DN5" s="345" t="s">
        <v>427</v>
      </c>
      <c r="DO5" s="216" t="s">
        <v>398</v>
      </c>
      <c r="DP5" s="345" t="s">
        <v>427</v>
      </c>
      <c r="DQ5" s="216" t="s">
        <v>398</v>
      </c>
      <c r="DR5" s="345" t="s">
        <v>427</v>
      </c>
      <c r="DS5" s="216" t="s">
        <v>398</v>
      </c>
      <c r="DT5" s="345" t="s">
        <v>427</v>
      </c>
      <c r="DU5" s="216" t="s">
        <v>398</v>
      </c>
      <c r="DV5" s="345" t="s">
        <v>427</v>
      </c>
      <c r="DW5" s="216" t="s">
        <v>398</v>
      </c>
      <c r="DX5" s="345" t="s">
        <v>427</v>
      </c>
      <c r="DY5" s="216" t="s">
        <v>398</v>
      </c>
      <c r="DZ5" s="345" t="s">
        <v>427</v>
      </c>
      <c r="EA5" s="216" t="s">
        <v>398</v>
      </c>
      <c r="EB5" s="345" t="s">
        <v>427</v>
      </c>
      <c r="EC5" s="216" t="s">
        <v>398</v>
      </c>
      <c r="ED5" s="345" t="s">
        <v>427</v>
      </c>
      <c r="EE5" s="216" t="s">
        <v>398</v>
      </c>
      <c r="EF5" s="345" t="s">
        <v>427</v>
      </c>
      <c r="EG5" s="216" t="s">
        <v>398</v>
      </c>
      <c r="EH5" s="345" t="s">
        <v>427</v>
      </c>
      <c r="EI5" s="216" t="s">
        <v>398</v>
      </c>
      <c r="EJ5" s="345" t="s">
        <v>427</v>
      </c>
      <c r="EK5" s="216" t="s">
        <v>398</v>
      </c>
      <c r="EL5" s="345" t="s">
        <v>427</v>
      </c>
      <c r="EM5" s="216" t="s">
        <v>398</v>
      </c>
      <c r="EN5" s="345" t="s">
        <v>427</v>
      </c>
      <c r="EO5" s="216" t="s">
        <v>398</v>
      </c>
      <c r="EP5" s="345" t="s">
        <v>427</v>
      </c>
      <c r="EQ5" s="216" t="s">
        <v>398</v>
      </c>
      <c r="ER5" s="345" t="s">
        <v>427</v>
      </c>
      <c r="ES5" s="216" t="s">
        <v>398</v>
      </c>
      <c r="ET5" s="345" t="s">
        <v>427</v>
      </c>
      <c r="EU5" s="216" t="s">
        <v>398</v>
      </c>
      <c r="EV5" s="345" t="s">
        <v>427</v>
      </c>
      <c r="EW5" s="216" t="s">
        <v>398</v>
      </c>
      <c r="EX5" s="345" t="s">
        <v>427</v>
      </c>
      <c r="EY5" s="216" t="s">
        <v>398</v>
      </c>
      <c r="EZ5" s="345" t="s">
        <v>427</v>
      </c>
      <c r="FA5" s="216" t="s">
        <v>398</v>
      </c>
      <c r="FB5" s="345" t="s">
        <v>427</v>
      </c>
      <c r="FC5" s="216" t="s">
        <v>398</v>
      </c>
      <c r="FD5" s="345" t="s">
        <v>427</v>
      </c>
      <c r="FE5" s="216" t="s">
        <v>398</v>
      </c>
      <c r="FF5" s="345" t="s">
        <v>427</v>
      </c>
      <c r="FG5" s="216" t="s">
        <v>398</v>
      </c>
      <c r="FH5" s="345" t="s">
        <v>427</v>
      </c>
      <c r="FI5" s="216" t="s">
        <v>398</v>
      </c>
      <c r="FJ5" s="345" t="s">
        <v>427</v>
      </c>
      <c r="FK5" s="216" t="s">
        <v>398</v>
      </c>
      <c r="FL5" s="345" t="s">
        <v>427</v>
      </c>
      <c r="FM5" s="216" t="s">
        <v>398</v>
      </c>
      <c r="FN5" s="345" t="s">
        <v>427</v>
      </c>
      <c r="FO5" s="216" t="s">
        <v>398</v>
      </c>
      <c r="FP5" s="345" t="s">
        <v>427</v>
      </c>
      <c r="FQ5" s="216" t="s">
        <v>398</v>
      </c>
      <c r="FR5" s="345" t="s">
        <v>427</v>
      </c>
      <c r="FS5" s="216" t="s">
        <v>398</v>
      </c>
      <c r="FT5" s="345" t="s">
        <v>427</v>
      </c>
      <c r="FU5" s="216" t="s">
        <v>398</v>
      </c>
      <c r="FV5" s="345" t="s">
        <v>427</v>
      </c>
      <c r="FW5" s="216" t="s">
        <v>398</v>
      </c>
      <c r="FX5" s="345" t="s">
        <v>427</v>
      </c>
      <c r="FY5" s="216" t="s">
        <v>398</v>
      </c>
      <c r="FZ5" s="345" t="s">
        <v>427</v>
      </c>
      <c r="GA5" s="216" t="s">
        <v>398</v>
      </c>
      <c r="GB5" s="345" t="s">
        <v>427</v>
      </c>
      <c r="GC5" s="216" t="s">
        <v>398</v>
      </c>
      <c r="GD5" s="345" t="s">
        <v>427</v>
      </c>
      <c r="GE5" s="216" t="s">
        <v>398</v>
      </c>
      <c r="GF5" s="345" t="s">
        <v>427</v>
      </c>
      <c r="GG5" s="216" t="s">
        <v>398</v>
      </c>
      <c r="GH5" s="345" t="s">
        <v>427</v>
      </c>
      <c r="GI5" s="216" t="s">
        <v>398</v>
      </c>
      <c r="GJ5" s="345" t="s">
        <v>427</v>
      </c>
      <c r="GK5" s="216" t="s">
        <v>398</v>
      </c>
      <c r="GL5" s="345" t="s">
        <v>427</v>
      </c>
      <c r="GM5" s="216" t="s">
        <v>398</v>
      </c>
      <c r="GN5" s="345" t="s">
        <v>427</v>
      </c>
      <c r="GO5" s="216" t="s">
        <v>398</v>
      </c>
      <c r="GP5" s="345" t="s">
        <v>427</v>
      </c>
      <c r="GQ5" s="216" t="s">
        <v>398</v>
      </c>
      <c r="GR5" s="345" t="s">
        <v>427</v>
      </c>
      <c r="GS5" s="216" t="s">
        <v>398</v>
      </c>
      <c r="GT5" s="345" t="s">
        <v>427</v>
      </c>
      <c r="GU5" s="216" t="s">
        <v>398</v>
      </c>
      <c r="GV5" s="345" t="s">
        <v>427</v>
      </c>
      <c r="GW5" s="216" t="s">
        <v>398</v>
      </c>
      <c r="GX5" s="345" t="s">
        <v>427</v>
      </c>
      <c r="GY5" s="216" t="s">
        <v>398</v>
      </c>
      <c r="GZ5" s="345" t="s">
        <v>427</v>
      </c>
      <c r="HA5" s="216" t="s">
        <v>398</v>
      </c>
      <c r="HB5" s="345" t="s">
        <v>427</v>
      </c>
      <c r="HC5" s="216" t="s">
        <v>398</v>
      </c>
      <c r="HD5" s="345" t="s">
        <v>427</v>
      </c>
      <c r="HE5" s="216" t="s">
        <v>398</v>
      </c>
    </row>
    <row r="6" spans="1:213" s="204" customFormat="1" ht="23.25" customHeight="1" thickBot="1">
      <c r="A6" s="447" t="s">
        <v>490</v>
      </c>
      <c r="B6" s="448"/>
      <c r="C6" s="203"/>
      <c r="D6" s="203"/>
      <c r="E6" s="203"/>
      <c r="F6" s="203"/>
      <c r="G6" s="203"/>
      <c r="H6" s="203"/>
      <c r="I6" s="211"/>
      <c r="J6" s="221"/>
      <c r="K6" s="214"/>
      <c r="L6" s="251"/>
      <c r="M6" s="252"/>
      <c r="N6" s="345">
        <f t="shared" ref="N6:Y6" si="0">SUM(N10:N19)</f>
        <v>0</v>
      </c>
      <c r="O6" s="216">
        <f t="shared" si="0"/>
        <v>0</v>
      </c>
      <c r="P6" s="345">
        <f t="shared" si="0"/>
        <v>0</v>
      </c>
      <c r="Q6" s="216">
        <f t="shared" si="0"/>
        <v>0</v>
      </c>
      <c r="R6" s="345">
        <v>0</v>
      </c>
      <c r="S6" s="216">
        <f t="shared" si="0"/>
        <v>0</v>
      </c>
      <c r="T6" s="345">
        <v>0</v>
      </c>
      <c r="U6" s="216">
        <f t="shared" si="0"/>
        <v>0</v>
      </c>
      <c r="V6" s="345">
        <v>0</v>
      </c>
      <c r="W6" s="216">
        <f t="shared" si="0"/>
        <v>0</v>
      </c>
      <c r="X6" s="345">
        <v>0</v>
      </c>
      <c r="Y6" s="216">
        <f t="shared" si="0"/>
        <v>0</v>
      </c>
      <c r="Z6" s="345">
        <v>0</v>
      </c>
      <c r="AA6" s="387">
        <f t="shared" ref="AA6:BF6" si="1">SUM(AA10:AA19)</f>
        <v>0</v>
      </c>
      <c r="AB6" s="345">
        <f t="shared" si="1"/>
        <v>0</v>
      </c>
      <c r="AC6" s="216">
        <f t="shared" si="1"/>
        <v>0</v>
      </c>
      <c r="AD6" s="345">
        <f t="shared" si="1"/>
        <v>0</v>
      </c>
      <c r="AE6" s="216">
        <f t="shared" si="1"/>
        <v>0</v>
      </c>
      <c r="AF6" s="345">
        <f t="shared" si="1"/>
        <v>0</v>
      </c>
      <c r="AG6" s="216">
        <f t="shared" si="1"/>
        <v>0</v>
      </c>
      <c r="AH6" s="345">
        <f t="shared" si="1"/>
        <v>0</v>
      </c>
      <c r="AI6" s="216">
        <f t="shared" si="1"/>
        <v>0</v>
      </c>
      <c r="AJ6" s="345">
        <f t="shared" si="1"/>
        <v>0</v>
      </c>
      <c r="AK6" s="216">
        <f t="shared" si="1"/>
        <v>0</v>
      </c>
      <c r="AL6" s="345">
        <f t="shared" si="1"/>
        <v>0</v>
      </c>
      <c r="AM6" s="216">
        <f t="shared" si="1"/>
        <v>0</v>
      </c>
      <c r="AN6" s="345">
        <f t="shared" si="1"/>
        <v>0</v>
      </c>
      <c r="AO6" s="216">
        <f t="shared" si="1"/>
        <v>0</v>
      </c>
      <c r="AP6" s="345">
        <f t="shared" si="1"/>
        <v>0</v>
      </c>
      <c r="AQ6" s="216">
        <f t="shared" si="1"/>
        <v>0</v>
      </c>
      <c r="AR6" s="345">
        <f t="shared" si="1"/>
        <v>0</v>
      </c>
      <c r="AS6" s="216">
        <f t="shared" si="1"/>
        <v>0</v>
      </c>
      <c r="AT6" s="345">
        <f t="shared" si="1"/>
        <v>0</v>
      </c>
      <c r="AU6" s="216">
        <f t="shared" si="1"/>
        <v>0</v>
      </c>
      <c r="AV6" s="345">
        <f t="shared" si="1"/>
        <v>0</v>
      </c>
      <c r="AW6" s="216">
        <f t="shared" si="1"/>
        <v>0</v>
      </c>
      <c r="AX6" s="345">
        <f t="shared" si="1"/>
        <v>0</v>
      </c>
      <c r="AY6" s="216">
        <f t="shared" si="1"/>
        <v>0</v>
      </c>
      <c r="AZ6" s="345">
        <f t="shared" si="1"/>
        <v>0</v>
      </c>
      <c r="BA6" s="216">
        <f t="shared" si="1"/>
        <v>0</v>
      </c>
      <c r="BB6" s="345">
        <f t="shared" si="1"/>
        <v>0</v>
      </c>
      <c r="BC6" s="216">
        <f t="shared" si="1"/>
        <v>0</v>
      </c>
      <c r="BD6" s="345">
        <f t="shared" si="1"/>
        <v>0</v>
      </c>
      <c r="BE6" s="216">
        <f t="shared" si="1"/>
        <v>0</v>
      </c>
      <c r="BF6" s="345">
        <f t="shared" si="1"/>
        <v>0</v>
      </c>
      <c r="BG6" s="216">
        <f t="shared" ref="BG6:CL6" si="2">SUM(BG10:BG19)</f>
        <v>0</v>
      </c>
      <c r="BH6" s="345">
        <f t="shared" si="2"/>
        <v>0</v>
      </c>
      <c r="BI6" s="216">
        <f t="shared" si="2"/>
        <v>0</v>
      </c>
      <c r="BJ6" s="345">
        <f t="shared" si="2"/>
        <v>0</v>
      </c>
      <c r="BK6" s="216">
        <f t="shared" si="2"/>
        <v>0</v>
      </c>
      <c r="BL6" s="345">
        <f t="shared" si="2"/>
        <v>0</v>
      </c>
      <c r="BM6" s="216">
        <f t="shared" si="2"/>
        <v>0</v>
      </c>
      <c r="BN6" s="345">
        <f t="shared" si="2"/>
        <v>0</v>
      </c>
      <c r="BO6" s="216">
        <f t="shared" si="2"/>
        <v>0</v>
      </c>
      <c r="BP6" s="345">
        <f t="shared" si="2"/>
        <v>0</v>
      </c>
      <c r="BQ6" s="216">
        <f t="shared" si="2"/>
        <v>0</v>
      </c>
      <c r="BR6" s="345">
        <f t="shared" si="2"/>
        <v>0</v>
      </c>
      <c r="BS6" s="216">
        <f t="shared" si="2"/>
        <v>0</v>
      </c>
      <c r="BT6" s="345">
        <f t="shared" si="2"/>
        <v>0</v>
      </c>
      <c r="BU6" s="216">
        <f t="shared" si="2"/>
        <v>0</v>
      </c>
      <c r="BV6" s="345">
        <f t="shared" si="2"/>
        <v>0</v>
      </c>
      <c r="BW6" s="216">
        <f t="shared" si="2"/>
        <v>0</v>
      </c>
      <c r="BX6" s="345">
        <f t="shared" si="2"/>
        <v>0</v>
      </c>
      <c r="BY6" s="216">
        <f t="shared" si="2"/>
        <v>0</v>
      </c>
      <c r="BZ6" s="345">
        <f t="shared" si="2"/>
        <v>0</v>
      </c>
      <c r="CA6" s="216">
        <f t="shared" si="2"/>
        <v>0</v>
      </c>
      <c r="CB6" s="345">
        <f t="shared" si="2"/>
        <v>0</v>
      </c>
      <c r="CC6" s="216">
        <f t="shared" si="2"/>
        <v>0</v>
      </c>
      <c r="CD6" s="345">
        <f t="shared" si="2"/>
        <v>0</v>
      </c>
      <c r="CE6" s="216">
        <f t="shared" si="2"/>
        <v>0</v>
      </c>
      <c r="CF6" s="345">
        <f t="shared" si="2"/>
        <v>0</v>
      </c>
      <c r="CG6" s="216">
        <f t="shared" si="2"/>
        <v>0</v>
      </c>
      <c r="CH6" s="345">
        <f t="shared" si="2"/>
        <v>0</v>
      </c>
      <c r="CI6" s="216">
        <f t="shared" si="2"/>
        <v>0</v>
      </c>
      <c r="CJ6" s="345">
        <f t="shared" si="2"/>
        <v>0</v>
      </c>
      <c r="CK6" s="216">
        <f t="shared" si="2"/>
        <v>0</v>
      </c>
      <c r="CL6" s="345">
        <f t="shared" si="2"/>
        <v>0</v>
      </c>
      <c r="CM6" s="216">
        <f t="shared" ref="CM6:DR6" si="3">SUM(CM10:CM19)</f>
        <v>0</v>
      </c>
      <c r="CN6" s="345">
        <f t="shared" si="3"/>
        <v>0</v>
      </c>
      <c r="CO6" s="216">
        <f t="shared" si="3"/>
        <v>0</v>
      </c>
      <c r="CP6" s="345">
        <f t="shared" si="3"/>
        <v>0</v>
      </c>
      <c r="CQ6" s="216">
        <f t="shared" si="3"/>
        <v>0</v>
      </c>
      <c r="CR6" s="345">
        <f t="shared" si="3"/>
        <v>0</v>
      </c>
      <c r="CS6" s="216">
        <f t="shared" si="3"/>
        <v>0</v>
      </c>
      <c r="CT6" s="345">
        <f t="shared" si="3"/>
        <v>0</v>
      </c>
      <c r="CU6" s="216">
        <f t="shared" si="3"/>
        <v>0</v>
      </c>
      <c r="CV6" s="345">
        <f t="shared" si="3"/>
        <v>0</v>
      </c>
      <c r="CW6" s="216">
        <f t="shared" si="3"/>
        <v>0</v>
      </c>
      <c r="CX6" s="345">
        <f t="shared" si="3"/>
        <v>0</v>
      </c>
      <c r="CY6" s="216">
        <f t="shared" si="3"/>
        <v>0</v>
      </c>
      <c r="CZ6" s="345">
        <f t="shared" si="3"/>
        <v>0</v>
      </c>
      <c r="DA6" s="216">
        <f t="shared" si="3"/>
        <v>0</v>
      </c>
      <c r="DB6" s="345">
        <f t="shared" si="3"/>
        <v>0</v>
      </c>
      <c r="DC6" s="216">
        <f t="shared" si="3"/>
        <v>0</v>
      </c>
      <c r="DD6" s="345">
        <f t="shared" si="3"/>
        <v>0</v>
      </c>
      <c r="DE6" s="216">
        <f t="shared" si="3"/>
        <v>0</v>
      </c>
      <c r="DF6" s="345">
        <f t="shared" si="3"/>
        <v>0</v>
      </c>
      <c r="DG6" s="216">
        <f t="shared" si="3"/>
        <v>0</v>
      </c>
      <c r="DH6" s="345">
        <f t="shared" si="3"/>
        <v>0</v>
      </c>
      <c r="DI6" s="216">
        <f t="shared" si="3"/>
        <v>0</v>
      </c>
      <c r="DJ6" s="345">
        <f t="shared" si="3"/>
        <v>0</v>
      </c>
      <c r="DK6" s="216">
        <f t="shared" si="3"/>
        <v>0</v>
      </c>
      <c r="DL6" s="345">
        <f t="shared" si="3"/>
        <v>0</v>
      </c>
      <c r="DM6" s="216">
        <f t="shared" si="3"/>
        <v>0</v>
      </c>
      <c r="DN6" s="345">
        <f t="shared" si="3"/>
        <v>0</v>
      </c>
      <c r="DO6" s="216">
        <f t="shared" si="3"/>
        <v>0</v>
      </c>
      <c r="DP6" s="345">
        <f t="shared" si="3"/>
        <v>0</v>
      </c>
      <c r="DQ6" s="216">
        <f t="shared" si="3"/>
        <v>0</v>
      </c>
      <c r="DR6" s="345">
        <f t="shared" si="3"/>
        <v>0</v>
      </c>
      <c r="DS6" s="216">
        <f t="shared" ref="DS6:EX6" si="4">SUM(DS10:DS19)</f>
        <v>0</v>
      </c>
      <c r="DT6" s="345">
        <f t="shared" si="4"/>
        <v>0</v>
      </c>
      <c r="DU6" s="216">
        <f t="shared" si="4"/>
        <v>0</v>
      </c>
      <c r="DV6" s="345">
        <f t="shared" si="4"/>
        <v>0</v>
      </c>
      <c r="DW6" s="216">
        <f t="shared" si="4"/>
        <v>0</v>
      </c>
      <c r="DX6" s="345">
        <f t="shared" si="4"/>
        <v>0</v>
      </c>
      <c r="DY6" s="216">
        <f t="shared" si="4"/>
        <v>0</v>
      </c>
      <c r="DZ6" s="345">
        <f t="shared" si="4"/>
        <v>0</v>
      </c>
      <c r="EA6" s="216">
        <f t="shared" si="4"/>
        <v>0</v>
      </c>
      <c r="EB6" s="345">
        <f t="shared" si="4"/>
        <v>0</v>
      </c>
      <c r="EC6" s="216">
        <f t="shared" si="4"/>
        <v>0</v>
      </c>
      <c r="ED6" s="345">
        <f t="shared" si="4"/>
        <v>0</v>
      </c>
      <c r="EE6" s="216">
        <f t="shared" si="4"/>
        <v>0</v>
      </c>
      <c r="EF6" s="345">
        <f t="shared" si="4"/>
        <v>0</v>
      </c>
      <c r="EG6" s="216">
        <f t="shared" si="4"/>
        <v>0</v>
      </c>
      <c r="EH6" s="345">
        <f t="shared" si="4"/>
        <v>0</v>
      </c>
      <c r="EI6" s="216">
        <f t="shared" si="4"/>
        <v>0</v>
      </c>
      <c r="EJ6" s="345">
        <f t="shared" si="4"/>
        <v>0</v>
      </c>
      <c r="EK6" s="216">
        <f t="shared" si="4"/>
        <v>0</v>
      </c>
      <c r="EL6" s="345">
        <f t="shared" si="4"/>
        <v>0</v>
      </c>
      <c r="EM6" s="216">
        <f t="shared" si="4"/>
        <v>0</v>
      </c>
      <c r="EN6" s="345">
        <f t="shared" si="4"/>
        <v>0</v>
      </c>
      <c r="EO6" s="216">
        <f t="shared" si="4"/>
        <v>0</v>
      </c>
      <c r="EP6" s="345">
        <f t="shared" si="4"/>
        <v>0</v>
      </c>
      <c r="EQ6" s="216">
        <f t="shared" si="4"/>
        <v>0</v>
      </c>
      <c r="ER6" s="345">
        <f t="shared" si="4"/>
        <v>0</v>
      </c>
      <c r="ES6" s="216">
        <f t="shared" si="4"/>
        <v>0</v>
      </c>
      <c r="ET6" s="345">
        <f t="shared" si="4"/>
        <v>0</v>
      </c>
      <c r="EU6" s="216">
        <f t="shared" si="4"/>
        <v>0</v>
      </c>
      <c r="EV6" s="345">
        <f t="shared" si="4"/>
        <v>0</v>
      </c>
      <c r="EW6" s="216">
        <f t="shared" si="4"/>
        <v>0</v>
      </c>
      <c r="EX6" s="345">
        <f t="shared" si="4"/>
        <v>0</v>
      </c>
      <c r="EY6" s="216">
        <f t="shared" ref="EY6:GD6" si="5">SUM(EY10:EY19)</f>
        <v>0</v>
      </c>
      <c r="EZ6" s="345">
        <f t="shared" si="5"/>
        <v>0</v>
      </c>
      <c r="FA6" s="216">
        <f t="shared" si="5"/>
        <v>0</v>
      </c>
      <c r="FB6" s="345">
        <f t="shared" si="5"/>
        <v>0</v>
      </c>
      <c r="FC6" s="216">
        <f t="shared" si="5"/>
        <v>0</v>
      </c>
      <c r="FD6" s="345">
        <f t="shared" si="5"/>
        <v>0</v>
      </c>
      <c r="FE6" s="216">
        <f t="shared" si="5"/>
        <v>0</v>
      </c>
      <c r="FF6" s="345">
        <f t="shared" si="5"/>
        <v>0</v>
      </c>
      <c r="FG6" s="216">
        <f t="shared" si="5"/>
        <v>0</v>
      </c>
      <c r="FH6" s="345">
        <f t="shared" si="5"/>
        <v>0</v>
      </c>
      <c r="FI6" s="216">
        <f t="shared" si="5"/>
        <v>0</v>
      </c>
      <c r="FJ6" s="345">
        <f t="shared" si="5"/>
        <v>0</v>
      </c>
      <c r="FK6" s="216">
        <f t="shared" si="5"/>
        <v>0</v>
      </c>
      <c r="FL6" s="345">
        <f t="shared" si="5"/>
        <v>0</v>
      </c>
      <c r="FM6" s="216">
        <f t="shared" si="5"/>
        <v>0</v>
      </c>
      <c r="FN6" s="345">
        <f t="shared" si="5"/>
        <v>0</v>
      </c>
      <c r="FO6" s="216">
        <f t="shared" si="5"/>
        <v>0</v>
      </c>
      <c r="FP6" s="345">
        <f t="shared" si="5"/>
        <v>0</v>
      </c>
      <c r="FQ6" s="216">
        <f t="shared" si="5"/>
        <v>0</v>
      </c>
      <c r="FR6" s="345">
        <f t="shared" si="5"/>
        <v>0</v>
      </c>
      <c r="FS6" s="216">
        <f t="shared" si="5"/>
        <v>0</v>
      </c>
      <c r="FT6" s="345">
        <f t="shared" si="5"/>
        <v>0</v>
      </c>
      <c r="FU6" s="216">
        <f t="shared" si="5"/>
        <v>0</v>
      </c>
      <c r="FV6" s="345">
        <f t="shared" si="5"/>
        <v>0</v>
      </c>
      <c r="FW6" s="216">
        <f t="shared" si="5"/>
        <v>0</v>
      </c>
      <c r="FX6" s="345">
        <f t="shared" si="5"/>
        <v>0</v>
      </c>
      <c r="FY6" s="216">
        <f t="shared" si="5"/>
        <v>0</v>
      </c>
      <c r="FZ6" s="345">
        <f t="shared" si="5"/>
        <v>0</v>
      </c>
      <c r="GA6" s="216">
        <f t="shared" si="5"/>
        <v>0</v>
      </c>
      <c r="GB6" s="345">
        <f t="shared" si="5"/>
        <v>0</v>
      </c>
      <c r="GC6" s="216">
        <f t="shared" si="5"/>
        <v>0</v>
      </c>
      <c r="GD6" s="345">
        <f t="shared" si="5"/>
        <v>0</v>
      </c>
      <c r="GE6" s="216">
        <f t="shared" ref="GE6:HE6" si="6">SUM(GE10:GE19)</f>
        <v>0</v>
      </c>
      <c r="GF6" s="345">
        <f t="shared" si="6"/>
        <v>0</v>
      </c>
      <c r="GG6" s="216">
        <f t="shared" si="6"/>
        <v>0</v>
      </c>
      <c r="GH6" s="345">
        <f t="shared" si="6"/>
        <v>0</v>
      </c>
      <c r="GI6" s="216">
        <f t="shared" si="6"/>
        <v>0</v>
      </c>
      <c r="GJ6" s="345">
        <f t="shared" si="6"/>
        <v>0</v>
      </c>
      <c r="GK6" s="216">
        <f t="shared" si="6"/>
        <v>0</v>
      </c>
      <c r="GL6" s="345">
        <f t="shared" si="6"/>
        <v>0</v>
      </c>
      <c r="GM6" s="216">
        <f t="shared" si="6"/>
        <v>0</v>
      </c>
      <c r="GN6" s="345">
        <f t="shared" si="6"/>
        <v>0</v>
      </c>
      <c r="GO6" s="216">
        <f t="shared" si="6"/>
        <v>0</v>
      </c>
      <c r="GP6" s="345">
        <f t="shared" si="6"/>
        <v>0</v>
      </c>
      <c r="GQ6" s="216">
        <f t="shared" si="6"/>
        <v>0</v>
      </c>
      <c r="GR6" s="345">
        <f t="shared" si="6"/>
        <v>0</v>
      </c>
      <c r="GS6" s="216">
        <f t="shared" si="6"/>
        <v>0</v>
      </c>
      <c r="GT6" s="345">
        <f t="shared" si="6"/>
        <v>0</v>
      </c>
      <c r="GU6" s="216">
        <f t="shared" si="6"/>
        <v>0</v>
      </c>
      <c r="GV6" s="345">
        <f t="shared" si="6"/>
        <v>0</v>
      </c>
      <c r="GW6" s="216">
        <f t="shared" si="6"/>
        <v>0</v>
      </c>
      <c r="GX6" s="345">
        <f t="shared" si="6"/>
        <v>0</v>
      </c>
      <c r="GY6" s="216">
        <f t="shared" si="6"/>
        <v>0</v>
      </c>
      <c r="GZ6" s="345">
        <f t="shared" si="6"/>
        <v>0</v>
      </c>
      <c r="HA6" s="216">
        <f t="shared" si="6"/>
        <v>0</v>
      </c>
      <c r="HB6" s="345">
        <f t="shared" si="6"/>
        <v>0</v>
      </c>
      <c r="HC6" s="216">
        <f t="shared" si="6"/>
        <v>0</v>
      </c>
      <c r="HD6" s="345">
        <f t="shared" si="6"/>
        <v>0</v>
      </c>
      <c r="HE6" s="216">
        <f t="shared" si="6"/>
        <v>0</v>
      </c>
    </row>
    <row r="7" spans="1:213" s="204" customFormat="1" ht="23.25" customHeight="1" thickBot="1">
      <c r="A7" s="447" t="s">
        <v>491</v>
      </c>
      <c r="B7" s="448"/>
      <c r="C7" s="203"/>
      <c r="D7" s="203"/>
      <c r="E7" s="203"/>
      <c r="F7" s="203"/>
      <c r="G7" s="203"/>
      <c r="H7" s="203"/>
      <c r="I7" s="211"/>
      <c r="J7" s="221"/>
      <c r="K7" s="214"/>
      <c r="L7" s="251"/>
      <c r="M7" s="252"/>
      <c r="N7" s="345">
        <f t="shared" ref="N7:AS7" si="7">SUM(N22:N25)</f>
        <v>0</v>
      </c>
      <c r="O7" s="216">
        <f t="shared" si="7"/>
        <v>0</v>
      </c>
      <c r="P7" s="216">
        <f t="shared" si="7"/>
        <v>0</v>
      </c>
      <c r="Q7" s="216">
        <f t="shared" si="7"/>
        <v>0</v>
      </c>
      <c r="R7" s="216">
        <f t="shared" si="7"/>
        <v>0</v>
      </c>
      <c r="S7" s="216">
        <f t="shared" si="7"/>
        <v>0</v>
      </c>
      <c r="T7" s="216">
        <f t="shared" si="7"/>
        <v>0</v>
      </c>
      <c r="U7" s="216">
        <f t="shared" si="7"/>
        <v>0</v>
      </c>
      <c r="V7" s="216">
        <f t="shared" si="7"/>
        <v>0</v>
      </c>
      <c r="W7" s="216">
        <f t="shared" si="7"/>
        <v>0</v>
      </c>
      <c r="X7" s="216">
        <f t="shared" si="7"/>
        <v>0</v>
      </c>
      <c r="Y7" s="216">
        <f t="shared" si="7"/>
        <v>0</v>
      </c>
      <c r="Z7" s="216">
        <f t="shared" si="7"/>
        <v>0</v>
      </c>
      <c r="AA7" s="387">
        <f t="shared" si="7"/>
        <v>0</v>
      </c>
      <c r="AB7" s="216">
        <f t="shared" si="7"/>
        <v>0</v>
      </c>
      <c r="AC7" s="216">
        <f t="shared" si="7"/>
        <v>0</v>
      </c>
      <c r="AD7" s="216">
        <f t="shared" si="7"/>
        <v>0</v>
      </c>
      <c r="AE7" s="216">
        <f t="shared" si="7"/>
        <v>0</v>
      </c>
      <c r="AF7" s="216">
        <f t="shared" si="7"/>
        <v>0</v>
      </c>
      <c r="AG7" s="216">
        <f t="shared" si="7"/>
        <v>0</v>
      </c>
      <c r="AH7" s="216">
        <f t="shared" si="7"/>
        <v>0</v>
      </c>
      <c r="AI7" s="216">
        <f t="shared" si="7"/>
        <v>0</v>
      </c>
      <c r="AJ7" s="216">
        <f t="shared" si="7"/>
        <v>0</v>
      </c>
      <c r="AK7" s="216">
        <f t="shared" si="7"/>
        <v>0</v>
      </c>
      <c r="AL7" s="216">
        <f t="shared" si="7"/>
        <v>0</v>
      </c>
      <c r="AM7" s="216">
        <f t="shared" si="7"/>
        <v>0</v>
      </c>
      <c r="AN7" s="216">
        <f t="shared" si="7"/>
        <v>0</v>
      </c>
      <c r="AO7" s="216">
        <f t="shared" si="7"/>
        <v>0</v>
      </c>
      <c r="AP7" s="216">
        <f t="shared" si="7"/>
        <v>0</v>
      </c>
      <c r="AQ7" s="216">
        <f t="shared" si="7"/>
        <v>0</v>
      </c>
      <c r="AR7" s="216">
        <f t="shared" si="7"/>
        <v>0</v>
      </c>
      <c r="AS7" s="216">
        <f t="shared" si="7"/>
        <v>0</v>
      </c>
      <c r="AT7" s="216">
        <f t="shared" ref="AT7:BY7" si="8">SUM(AT22:AT25)</f>
        <v>0</v>
      </c>
      <c r="AU7" s="216">
        <f t="shared" si="8"/>
        <v>0</v>
      </c>
      <c r="AV7" s="216">
        <f t="shared" si="8"/>
        <v>0</v>
      </c>
      <c r="AW7" s="216">
        <f t="shared" si="8"/>
        <v>0</v>
      </c>
      <c r="AX7" s="216">
        <f t="shared" si="8"/>
        <v>0</v>
      </c>
      <c r="AY7" s="216">
        <f t="shared" si="8"/>
        <v>0</v>
      </c>
      <c r="AZ7" s="216">
        <f t="shared" si="8"/>
        <v>0</v>
      </c>
      <c r="BA7" s="216">
        <f t="shared" si="8"/>
        <v>0</v>
      </c>
      <c r="BB7" s="216">
        <f t="shared" si="8"/>
        <v>0</v>
      </c>
      <c r="BC7" s="216">
        <f t="shared" si="8"/>
        <v>0</v>
      </c>
      <c r="BD7" s="216">
        <f t="shared" si="8"/>
        <v>0</v>
      </c>
      <c r="BE7" s="216">
        <f t="shared" si="8"/>
        <v>0</v>
      </c>
      <c r="BF7" s="216">
        <f t="shared" si="8"/>
        <v>0</v>
      </c>
      <c r="BG7" s="216">
        <f t="shared" si="8"/>
        <v>0</v>
      </c>
      <c r="BH7" s="216">
        <f t="shared" si="8"/>
        <v>0</v>
      </c>
      <c r="BI7" s="216">
        <f t="shared" si="8"/>
        <v>0</v>
      </c>
      <c r="BJ7" s="216">
        <f t="shared" si="8"/>
        <v>0</v>
      </c>
      <c r="BK7" s="216">
        <f t="shared" si="8"/>
        <v>0</v>
      </c>
      <c r="BL7" s="216">
        <f t="shared" si="8"/>
        <v>0</v>
      </c>
      <c r="BM7" s="216">
        <f t="shared" si="8"/>
        <v>0</v>
      </c>
      <c r="BN7" s="216">
        <f t="shared" si="8"/>
        <v>0</v>
      </c>
      <c r="BO7" s="216">
        <f t="shared" si="8"/>
        <v>0</v>
      </c>
      <c r="BP7" s="216">
        <f t="shared" si="8"/>
        <v>0</v>
      </c>
      <c r="BQ7" s="216">
        <f t="shared" si="8"/>
        <v>0</v>
      </c>
      <c r="BR7" s="216">
        <f t="shared" si="8"/>
        <v>0</v>
      </c>
      <c r="BS7" s="216">
        <f t="shared" si="8"/>
        <v>0</v>
      </c>
      <c r="BT7" s="216">
        <f t="shared" si="8"/>
        <v>0</v>
      </c>
      <c r="BU7" s="216">
        <f t="shared" si="8"/>
        <v>0</v>
      </c>
      <c r="BV7" s="216">
        <f t="shared" si="8"/>
        <v>0</v>
      </c>
      <c r="BW7" s="216">
        <f t="shared" si="8"/>
        <v>0</v>
      </c>
      <c r="BX7" s="216">
        <f t="shared" si="8"/>
        <v>0</v>
      </c>
      <c r="BY7" s="216">
        <f t="shared" si="8"/>
        <v>0</v>
      </c>
      <c r="BZ7" s="216">
        <f t="shared" ref="BZ7:DE7" si="9">SUM(BZ22:BZ25)</f>
        <v>0</v>
      </c>
      <c r="CA7" s="216">
        <f t="shared" si="9"/>
        <v>0</v>
      </c>
      <c r="CB7" s="216">
        <f t="shared" si="9"/>
        <v>0</v>
      </c>
      <c r="CC7" s="216">
        <f t="shared" si="9"/>
        <v>0</v>
      </c>
      <c r="CD7" s="216">
        <f t="shared" si="9"/>
        <v>0</v>
      </c>
      <c r="CE7" s="216">
        <f t="shared" si="9"/>
        <v>0</v>
      </c>
      <c r="CF7" s="216">
        <f t="shared" si="9"/>
        <v>0</v>
      </c>
      <c r="CG7" s="216">
        <f t="shared" si="9"/>
        <v>0</v>
      </c>
      <c r="CH7" s="216">
        <f t="shared" si="9"/>
        <v>0</v>
      </c>
      <c r="CI7" s="216">
        <f t="shared" si="9"/>
        <v>0</v>
      </c>
      <c r="CJ7" s="216">
        <f t="shared" si="9"/>
        <v>0</v>
      </c>
      <c r="CK7" s="216">
        <f t="shared" si="9"/>
        <v>0</v>
      </c>
      <c r="CL7" s="216">
        <f t="shared" si="9"/>
        <v>0</v>
      </c>
      <c r="CM7" s="216">
        <f t="shared" si="9"/>
        <v>0</v>
      </c>
      <c r="CN7" s="216">
        <f t="shared" si="9"/>
        <v>0</v>
      </c>
      <c r="CO7" s="216">
        <f t="shared" si="9"/>
        <v>0</v>
      </c>
      <c r="CP7" s="216">
        <f t="shared" si="9"/>
        <v>0</v>
      </c>
      <c r="CQ7" s="216">
        <f t="shared" si="9"/>
        <v>0</v>
      </c>
      <c r="CR7" s="216">
        <f t="shared" si="9"/>
        <v>0</v>
      </c>
      <c r="CS7" s="216">
        <f t="shared" si="9"/>
        <v>0</v>
      </c>
      <c r="CT7" s="216">
        <f t="shared" si="9"/>
        <v>0</v>
      </c>
      <c r="CU7" s="216">
        <f t="shared" si="9"/>
        <v>0</v>
      </c>
      <c r="CV7" s="216">
        <f t="shared" si="9"/>
        <v>0</v>
      </c>
      <c r="CW7" s="216">
        <f t="shared" si="9"/>
        <v>0</v>
      </c>
      <c r="CX7" s="216">
        <f t="shared" si="9"/>
        <v>0</v>
      </c>
      <c r="CY7" s="216">
        <f t="shared" si="9"/>
        <v>0</v>
      </c>
      <c r="CZ7" s="216">
        <f t="shared" si="9"/>
        <v>0</v>
      </c>
      <c r="DA7" s="216">
        <f t="shared" si="9"/>
        <v>0</v>
      </c>
      <c r="DB7" s="216">
        <f t="shared" si="9"/>
        <v>0</v>
      </c>
      <c r="DC7" s="216">
        <f t="shared" si="9"/>
        <v>0</v>
      </c>
      <c r="DD7" s="216">
        <f t="shared" si="9"/>
        <v>0</v>
      </c>
      <c r="DE7" s="216">
        <f t="shared" si="9"/>
        <v>0</v>
      </c>
      <c r="DF7" s="216">
        <f t="shared" ref="DF7:EK7" si="10">SUM(DF22:DF25)</f>
        <v>0</v>
      </c>
      <c r="DG7" s="216">
        <f t="shared" si="10"/>
        <v>0</v>
      </c>
      <c r="DH7" s="216">
        <f t="shared" si="10"/>
        <v>0</v>
      </c>
      <c r="DI7" s="216">
        <f t="shared" si="10"/>
        <v>0</v>
      </c>
      <c r="DJ7" s="216">
        <f t="shared" si="10"/>
        <v>0</v>
      </c>
      <c r="DK7" s="216">
        <f t="shared" si="10"/>
        <v>0</v>
      </c>
      <c r="DL7" s="216">
        <f t="shared" si="10"/>
        <v>0</v>
      </c>
      <c r="DM7" s="216">
        <f t="shared" si="10"/>
        <v>0</v>
      </c>
      <c r="DN7" s="216">
        <f t="shared" si="10"/>
        <v>0</v>
      </c>
      <c r="DO7" s="216">
        <f t="shared" si="10"/>
        <v>0</v>
      </c>
      <c r="DP7" s="216">
        <f t="shared" si="10"/>
        <v>0</v>
      </c>
      <c r="DQ7" s="216">
        <f t="shared" si="10"/>
        <v>0</v>
      </c>
      <c r="DR7" s="216">
        <f t="shared" si="10"/>
        <v>0</v>
      </c>
      <c r="DS7" s="216">
        <f t="shared" si="10"/>
        <v>0</v>
      </c>
      <c r="DT7" s="216">
        <f t="shared" si="10"/>
        <v>0</v>
      </c>
      <c r="DU7" s="216">
        <f t="shared" si="10"/>
        <v>0</v>
      </c>
      <c r="DV7" s="216">
        <f t="shared" si="10"/>
        <v>0</v>
      </c>
      <c r="DW7" s="216">
        <f t="shared" si="10"/>
        <v>0</v>
      </c>
      <c r="DX7" s="216">
        <f t="shared" si="10"/>
        <v>0</v>
      </c>
      <c r="DY7" s="216">
        <f t="shared" si="10"/>
        <v>0</v>
      </c>
      <c r="DZ7" s="216">
        <f t="shared" si="10"/>
        <v>0</v>
      </c>
      <c r="EA7" s="216">
        <f t="shared" si="10"/>
        <v>0</v>
      </c>
      <c r="EB7" s="216">
        <f t="shared" si="10"/>
        <v>0</v>
      </c>
      <c r="EC7" s="216">
        <f t="shared" si="10"/>
        <v>0</v>
      </c>
      <c r="ED7" s="216">
        <f t="shared" si="10"/>
        <v>0</v>
      </c>
      <c r="EE7" s="216">
        <f t="shared" si="10"/>
        <v>0</v>
      </c>
      <c r="EF7" s="216">
        <f t="shared" si="10"/>
        <v>0</v>
      </c>
      <c r="EG7" s="216">
        <f t="shared" si="10"/>
        <v>0</v>
      </c>
      <c r="EH7" s="216">
        <f t="shared" si="10"/>
        <v>0</v>
      </c>
      <c r="EI7" s="216">
        <f t="shared" si="10"/>
        <v>0</v>
      </c>
      <c r="EJ7" s="216">
        <f t="shared" si="10"/>
        <v>0</v>
      </c>
      <c r="EK7" s="216">
        <f t="shared" si="10"/>
        <v>0</v>
      </c>
      <c r="EL7" s="216">
        <f t="shared" ref="EL7:FQ7" si="11">SUM(EL22:EL25)</f>
        <v>0</v>
      </c>
      <c r="EM7" s="216">
        <f t="shared" si="11"/>
        <v>0</v>
      </c>
      <c r="EN7" s="216">
        <f t="shared" si="11"/>
        <v>0</v>
      </c>
      <c r="EO7" s="216">
        <f t="shared" si="11"/>
        <v>0</v>
      </c>
      <c r="EP7" s="216">
        <f t="shared" si="11"/>
        <v>0</v>
      </c>
      <c r="EQ7" s="216">
        <f t="shared" si="11"/>
        <v>0</v>
      </c>
      <c r="ER7" s="216">
        <f t="shared" si="11"/>
        <v>0</v>
      </c>
      <c r="ES7" s="216">
        <f t="shared" si="11"/>
        <v>0</v>
      </c>
      <c r="ET7" s="216">
        <f t="shared" si="11"/>
        <v>0</v>
      </c>
      <c r="EU7" s="216">
        <f t="shared" si="11"/>
        <v>0</v>
      </c>
      <c r="EV7" s="216">
        <f t="shared" si="11"/>
        <v>0</v>
      </c>
      <c r="EW7" s="216">
        <f t="shared" si="11"/>
        <v>0</v>
      </c>
      <c r="EX7" s="216">
        <f t="shared" si="11"/>
        <v>0</v>
      </c>
      <c r="EY7" s="216">
        <f t="shared" si="11"/>
        <v>0</v>
      </c>
      <c r="EZ7" s="216">
        <f t="shared" si="11"/>
        <v>0</v>
      </c>
      <c r="FA7" s="216">
        <f t="shared" si="11"/>
        <v>0</v>
      </c>
      <c r="FB7" s="216">
        <f t="shared" si="11"/>
        <v>0</v>
      </c>
      <c r="FC7" s="216">
        <f t="shared" si="11"/>
        <v>0</v>
      </c>
      <c r="FD7" s="216">
        <f t="shared" si="11"/>
        <v>0</v>
      </c>
      <c r="FE7" s="216">
        <f t="shared" si="11"/>
        <v>0</v>
      </c>
      <c r="FF7" s="216">
        <f t="shared" si="11"/>
        <v>0</v>
      </c>
      <c r="FG7" s="216">
        <f t="shared" si="11"/>
        <v>0</v>
      </c>
      <c r="FH7" s="216">
        <f t="shared" si="11"/>
        <v>0</v>
      </c>
      <c r="FI7" s="216">
        <f t="shared" si="11"/>
        <v>0</v>
      </c>
      <c r="FJ7" s="216">
        <f t="shared" si="11"/>
        <v>0</v>
      </c>
      <c r="FK7" s="216">
        <f t="shared" si="11"/>
        <v>0</v>
      </c>
      <c r="FL7" s="216">
        <f t="shared" si="11"/>
        <v>0</v>
      </c>
      <c r="FM7" s="216">
        <f t="shared" si="11"/>
        <v>0</v>
      </c>
      <c r="FN7" s="216">
        <f t="shared" si="11"/>
        <v>0</v>
      </c>
      <c r="FO7" s="216">
        <f t="shared" si="11"/>
        <v>0</v>
      </c>
      <c r="FP7" s="216">
        <f t="shared" si="11"/>
        <v>0</v>
      </c>
      <c r="FQ7" s="216">
        <f t="shared" si="11"/>
        <v>0</v>
      </c>
      <c r="FR7" s="216">
        <f t="shared" ref="FR7:GW7" si="12">SUM(FR22:FR25)</f>
        <v>0</v>
      </c>
      <c r="FS7" s="216">
        <f t="shared" si="12"/>
        <v>0</v>
      </c>
      <c r="FT7" s="216">
        <f t="shared" si="12"/>
        <v>0</v>
      </c>
      <c r="FU7" s="216">
        <f t="shared" si="12"/>
        <v>0</v>
      </c>
      <c r="FV7" s="216">
        <f t="shared" si="12"/>
        <v>0</v>
      </c>
      <c r="FW7" s="216">
        <f t="shared" si="12"/>
        <v>0</v>
      </c>
      <c r="FX7" s="216">
        <f t="shared" si="12"/>
        <v>0</v>
      </c>
      <c r="FY7" s="216">
        <f t="shared" si="12"/>
        <v>0</v>
      </c>
      <c r="FZ7" s="216">
        <f t="shared" si="12"/>
        <v>0</v>
      </c>
      <c r="GA7" s="216">
        <f t="shared" si="12"/>
        <v>0</v>
      </c>
      <c r="GB7" s="216">
        <f t="shared" si="12"/>
        <v>0</v>
      </c>
      <c r="GC7" s="216">
        <f t="shared" si="12"/>
        <v>0</v>
      </c>
      <c r="GD7" s="216">
        <f t="shared" si="12"/>
        <v>0</v>
      </c>
      <c r="GE7" s="216">
        <f t="shared" si="12"/>
        <v>0</v>
      </c>
      <c r="GF7" s="216">
        <f t="shared" si="12"/>
        <v>0</v>
      </c>
      <c r="GG7" s="216">
        <f t="shared" si="12"/>
        <v>0</v>
      </c>
      <c r="GH7" s="216">
        <f t="shared" si="12"/>
        <v>0</v>
      </c>
      <c r="GI7" s="216">
        <f t="shared" si="12"/>
        <v>0</v>
      </c>
      <c r="GJ7" s="216">
        <f t="shared" si="12"/>
        <v>0</v>
      </c>
      <c r="GK7" s="216">
        <f t="shared" si="12"/>
        <v>0</v>
      </c>
      <c r="GL7" s="216">
        <f t="shared" si="12"/>
        <v>0</v>
      </c>
      <c r="GM7" s="216">
        <f t="shared" si="12"/>
        <v>0</v>
      </c>
      <c r="GN7" s="216">
        <f t="shared" si="12"/>
        <v>0</v>
      </c>
      <c r="GO7" s="216">
        <f t="shared" si="12"/>
        <v>0</v>
      </c>
      <c r="GP7" s="216">
        <f t="shared" si="12"/>
        <v>0</v>
      </c>
      <c r="GQ7" s="216">
        <f t="shared" si="12"/>
        <v>0</v>
      </c>
      <c r="GR7" s="216">
        <f t="shared" si="12"/>
        <v>0</v>
      </c>
      <c r="GS7" s="216">
        <f t="shared" si="12"/>
        <v>0</v>
      </c>
      <c r="GT7" s="216">
        <f t="shared" si="12"/>
        <v>0</v>
      </c>
      <c r="GU7" s="216">
        <f t="shared" si="12"/>
        <v>0</v>
      </c>
      <c r="GV7" s="216">
        <f t="shared" si="12"/>
        <v>0</v>
      </c>
      <c r="GW7" s="216">
        <f t="shared" si="12"/>
        <v>0</v>
      </c>
      <c r="GX7" s="216">
        <f t="shared" ref="GX7:HE7" si="13">SUM(GX22:GX25)</f>
        <v>0</v>
      </c>
      <c r="GY7" s="216">
        <f t="shared" si="13"/>
        <v>0</v>
      </c>
      <c r="GZ7" s="216">
        <f t="shared" si="13"/>
        <v>0</v>
      </c>
      <c r="HA7" s="216">
        <f t="shared" si="13"/>
        <v>0</v>
      </c>
      <c r="HB7" s="216">
        <f t="shared" si="13"/>
        <v>0</v>
      </c>
      <c r="HC7" s="216">
        <f t="shared" si="13"/>
        <v>0</v>
      </c>
      <c r="HD7" s="216">
        <f t="shared" si="13"/>
        <v>0</v>
      </c>
      <c r="HE7" s="216">
        <f t="shared" si="13"/>
        <v>0</v>
      </c>
    </row>
    <row r="8" spans="1:213" s="204" customFormat="1" ht="4.5" customHeight="1" thickBot="1">
      <c r="A8" s="360"/>
      <c r="B8" s="361"/>
      <c r="C8" s="203"/>
      <c r="D8" s="203"/>
      <c r="E8" s="203"/>
      <c r="F8" s="203"/>
      <c r="G8" s="203"/>
      <c r="H8" s="203"/>
      <c r="I8" s="211"/>
      <c r="J8" s="221"/>
      <c r="K8" s="214"/>
      <c r="L8" s="251"/>
      <c r="M8" s="252"/>
      <c r="N8" s="345"/>
      <c r="O8" s="216"/>
      <c r="P8" s="345"/>
      <c r="Q8" s="216"/>
      <c r="R8" s="345"/>
      <c r="S8" s="216"/>
      <c r="T8" s="345"/>
      <c r="U8" s="216"/>
      <c r="V8" s="345"/>
      <c r="W8" s="216"/>
      <c r="X8" s="345"/>
      <c r="Y8" s="216"/>
      <c r="Z8" s="345"/>
      <c r="AA8" s="387"/>
      <c r="AB8" s="345"/>
      <c r="AC8" s="216"/>
      <c r="AD8" s="345"/>
      <c r="AE8" s="216"/>
      <c r="AF8" s="345"/>
      <c r="AG8" s="216"/>
      <c r="AH8" s="345"/>
      <c r="AI8" s="216"/>
      <c r="AJ8" s="345"/>
      <c r="AK8" s="216"/>
      <c r="AL8" s="345"/>
      <c r="AM8" s="216"/>
      <c r="AN8" s="345"/>
      <c r="AO8" s="216"/>
      <c r="AP8" s="345"/>
      <c r="AQ8" s="216"/>
      <c r="AR8" s="345"/>
      <c r="AS8" s="216"/>
      <c r="AT8" s="345"/>
      <c r="AU8" s="216"/>
      <c r="AV8" s="345"/>
      <c r="AW8" s="216"/>
      <c r="AX8" s="345"/>
      <c r="AY8" s="216"/>
      <c r="AZ8" s="345"/>
      <c r="BA8" s="216"/>
      <c r="BB8" s="345"/>
      <c r="BC8" s="216"/>
      <c r="BD8" s="345"/>
      <c r="BE8" s="216"/>
      <c r="BF8" s="345"/>
      <c r="BG8" s="216"/>
      <c r="BH8" s="345"/>
      <c r="BI8" s="216"/>
      <c r="BJ8" s="345"/>
      <c r="BK8" s="216"/>
      <c r="BL8" s="345"/>
      <c r="BM8" s="216"/>
      <c r="BN8" s="345"/>
      <c r="BO8" s="216"/>
      <c r="BP8" s="345"/>
      <c r="BQ8" s="216"/>
      <c r="BR8" s="345"/>
      <c r="BS8" s="216"/>
      <c r="BT8" s="345"/>
      <c r="BU8" s="216"/>
      <c r="BV8" s="345"/>
      <c r="BW8" s="216"/>
      <c r="BX8" s="345"/>
      <c r="BY8" s="216"/>
      <c r="BZ8" s="345"/>
      <c r="CA8" s="216"/>
      <c r="CB8" s="345"/>
      <c r="CC8" s="216"/>
      <c r="CD8" s="345"/>
      <c r="CE8" s="216"/>
      <c r="CF8" s="345"/>
      <c r="CG8" s="216"/>
      <c r="CH8" s="345"/>
      <c r="CI8" s="216"/>
      <c r="CJ8" s="345"/>
      <c r="CK8" s="216"/>
      <c r="CL8" s="345"/>
      <c r="CM8" s="216"/>
      <c r="CN8" s="345"/>
      <c r="CO8" s="216"/>
      <c r="CP8" s="345"/>
      <c r="CQ8" s="216"/>
      <c r="CR8" s="345"/>
      <c r="CS8" s="216"/>
      <c r="CT8" s="345"/>
      <c r="CU8" s="216"/>
      <c r="CV8" s="345"/>
      <c r="CW8" s="216"/>
      <c r="CX8" s="345"/>
      <c r="CY8" s="216"/>
      <c r="CZ8" s="345"/>
      <c r="DA8" s="216"/>
      <c r="DB8" s="345"/>
      <c r="DC8" s="216"/>
      <c r="DD8" s="345"/>
      <c r="DE8" s="216"/>
      <c r="DF8" s="345"/>
      <c r="DG8" s="216"/>
      <c r="DH8" s="345"/>
      <c r="DI8" s="216"/>
      <c r="DJ8" s="345"/>
      <c r="DK8" s="216"/>
      <c r="DL8" s="345"/>
      <c r="DM8" s="216"/>
      <c r="DN8" s="345"/>
      <c r="DO8" s="216"/>
      <c r="DP8" s="345"/>
      <c r="DQ8" s="216"/>
      <c r="DR8" s="345"/>
      <c r="DS8" s="216"/>
      <c r="DT8" s="345"/>
      <c r="DU8" s="216"/>
      <c r="DV8" s="345"/>
      <c r="DW8" s="216"/>
      <c r="DX8" s="345"/>
      <c r="DY8" s="216"/>
      <c r="DZ8" s="345"/>
      <c r="EA8" s="216"/>
      <c r="EB8" s="345"/>
      <c r="EC8" s="216"/>
      <c r="ED8" s="345"/>
      <c r="EE8" s="216"/>
      <c r="EF8" s="345"/>
      <c r="EG8" s="216"/>
      <c r="EH8" s="345"/>
      <c r="EI8" s="216"/>
      <c r="EJ8" s="345"/>
      <c r="EK8" s="216"/>
      <c r="EL8" s="345"/>
      <c r="EM8" s="216"/>
      <c r="EN8" s="345"/>
      <c r="EO8" s="216"/>
      <c r="EP8" s="345"/>
      <c r="EQ8" s="216"/>
      <c r="ER8" s="345"/>
      <c r="ES8" s="216"/>
      <c r="ET8" s="345"/>
      <c r="EU8" s="216"/>
      <c r="EV8" s="345"/>
      <c r="EW8" s="216"/>
      <c r="EX8" s="345"/>
      <c r="EY8" s="216"/>
      <c r="EZ8" s="345"/>
      <c r="FA8" s="216"/>
      <c r="FB8" s="345"/>
      <c r="FC8" s="216"/>
      <c r="FD8" s="345"/>
      <c r="FE8" s="216"/>
      <c r="FF8" s="345"/>
      <c r="FG8" s="216"/>
      <c r="FH8" s="345"/>
      <c r="FI8" s="216"/>
      <c r="FJ8" s="345"/>
      <c r="FK8" s="216"/>
      <c r="FL8" s="345"/>
      <c r="FM8" s="216"/>
      <c r="FN8" s="345"/>
      <c r="FO8" s="216"/>
      <c r="FP8" s="345"/>
      <c r="FQ8" s="216"/>
      <c r="FR8" s="345"/>
      <c r="FS8" s="216"/>
      <c r="FT8" s="345"/>
      <c r="FU8" s="216"/>
      <c r="FV8" s="345"/>
      <c r="FW8" s="216"/>
      <c r="FX8" s="345"/>
      <c r="FY8" s="216"/>
      <c r="FZ8" s="345"/>
      <c r="GA8" s="216"/>
      <c r="GB8" s="345"/>
      <c r="GC8" s="216"/>
      <c r="GD8" s="345"/>
      <c r="GE8" s="216"/>
      <c r="GF8" s="345"/>
      <c r="GG8" s="216"/>
      <c r="GH8" s="345"/>
      <c r="GI8" s="216"/>
      <c r="GJ8" s="345"/>
      <c r="GK8" s="216"/>
      <c r="GL8" s="345"/>
      <c r="GM8" s="216"/>
      <c r="GN8" s="345"/>
      <c r="GO8" s="216"/>
      <c r="GP8" s="345"/>
      <c r="GQ8" s="216"/>
      <c r="GR8" s="345"/>
      <c r="GS8" s="216"/>
      <c r="GT8" s="345"/>
      <c r="GU8" s="216"/>
      <c r="GV8" s="345"/>
      <c r="GW8" s="216"/>
      <c r="GX8" s="345"/>
      <c r="GY8" s="216"/>
      <c r="GZ8" s="345"/>
      <c r="HA8" s="216"/>
      <c r="HB8" s="345"/>
      <c r="HC8" s="216"/>
      <c r="HD8" s="345"/>
      <c r="HE8" s="216"/>
    </row>
    <row r="9" spans="1:213" s="344" customFormat="1" ht="23.25" customHeight="1" thickBot="1">
      <c r="A9" s="441" t="s">
        <v>421</v>
      </c>
      <c r="B9" s="442" t="s">
        <v>425</v>
      </c>
      <c r="C9" s="339" t="s">
        <v>424</v>
      </c>
      <c r="D9" s="339" t="s">
        <v>423</v>
      </c>
      <c r="E9" s="339" t="s">
        <v>426</v>
      </c>
      <c r="F9" s="339" t="s">
        <v>418</v>
      </c>
      <c r="G9" s="339">
        <v>2080</v>
      </c>
      <c r="H9" s="339" t="s">
        <v>416</v>
      </c>
      <c r="I9" s="340">
        <v>40000</v>
      </c>
      <c r="J9" s="339" t="str">
        <f t="shared" ref="J9" si="14">IF(I9&lt;&gt;SUM(O9,Q9,S9,U9,W9,AA9,Y9,AC9,AE9,AG9,AI9,AK9,AM9,AO9,AQ9,AS9,AU9,AW9,AY9,BA9,BC9,BE9),"CHK"," ")</f>
        <v>CHK</v>
      </c>
      <c r="K9" s="341">
        <v>0.6</v>
      </c>
      <c r="L9" s="342"/>
      <c r="M9" s="343"/>
      <c r="N9" s="346">
        <v>900</v>
      </c>
      <c r="O9" s="347">
        <v>30000</v>
      </c>
      <c r="P9" s="346">
        <v>900</v>
      </c>
      <c r="Q9" s="347">
        <v>30000</v>
      </c>
      <c r="R9" s="346">
        <v>900</v>
      </c>
      <c r="S9" s="347">
        <v>30000</v>
      </c>
      <c r="T9" s="346">
        <v>900</v>
      </c>
      <c r="U9" s="347">
        <v>30000</v>
      </c>
      <c r="V9" s="346">
        <v>900</v>
      </c>
      <c r="W9" s="347">
        <v>30000</v>
      </c>
      <c r="X9" s="346">
        <v>900</v>
      </c>
      <c r="Y9" s="347">
        <v>30000</v>
      </c>
      <c r="Z9" s="346">
        <v>900</v>
      </c>
      <c r="AA9" s="388">
        <v>30000</v>
      </c>
      <c r="AB9" s="346">
        <v>900</v>
      </c>
      <c r="AC9" s="347">
        <v>30000</v>
      </c>
      <c r="AD9" s="346">
        <v>900</v>
      </c>
      <c r="AE9" s="347">
        <v>30000</v>
      </c>
      <c r="AF9" s="346">
        <v>900</v>
      </c>
      <c r="AG9" s="347">
        <v>30000</v>
      </c>
      <c r="AH9" s="346">
        <v>900</v>
      </c>
      <c r="AI9" s="347">
        <v>30000</v>
      </c>
      <c r="AJ9" s="346">
        <v>900</v>
      </c>
      <c r="AK9" s="347">
        <v>30000</v>
      </c>
      <c r="AL9" s="346">
        <v>900</v>
      </c>
      <c r="AM9" s="347">
        <v>30000</v>
      </c>
      <c r="AN9" s="346">
        <v>900</v>
      </c>
      <c r="AO9" s="347">
        <v>30000</v>
      </c>
      <c r="AP9" s="346">
        <v>900</v>
      </c>
      <c r="AQ9" s="347">
        <v>30000</v>
      </c>
      <c r="AR9" s="346">
        <v>900</v>
      </c>
      <c r="AS9" s="347">
        <v>30000</v>
      </c>
      <c r="AT9" s="346">
        <v>900</v>
      </c>
      <c r="AU9" s="347">
        <v>30000</v>
      </c>
      <c r="AV9" s="346">
        <v>900</v>
      </c>
      <c r="AW9" s="347">
        <v>30000</v>
      </c>
      <c r="AX9" s="346">
        <v>900</v>
      </c>
      <c r="AY9" s="347">
        <v>30000</v>
      </c>
      <c r="AZ9" s="346">
        <v>900</v>
      </c>
      <c r="BA9" s="347">
        <v>30000</v>
      </c>
      <c r="BB9" s="346">
        <v>900</v>
      </c>
      <c r="BC9" s="347">
        <v>30000</v>
      </c>
      <c r="BD9" s="346">
        <v>900</v>
      </c>
      <c r="BE9" s="347">
        <v>30000</v>
      </c>
      <c r="BF9" s="346">
        <v>900</v>
      </c>
      <c r="BG9" s="347">
        <v>30000</v>
      </c>
      <c r="BH9" s="346">
        <v>900</v>
      </c>
      <c r="BI9" s="347">
        <v>30000</v>
      </c>
      <c r="BJ9" s="346">
        <v>900</v>
      </c>
      <c r="BK9" s="347">
        <v>30000</v>
      </c>
      <c r="BL9" s="346">
        <v>900</v>
      </c>
      <c r="BM9" s="347">
        <v>30000</v>
      </c>
      <c r="BN9" s="346">
        <v>900</v>
      </c>
      <c r="BO9" s="347">
        <v>30000</v>
      </c>
      <c r="BP9" s="346">
        <v>900</v>
      </c>
      <c r="BQ9" s="347">
        <v>30000</v>
      </c>
      <c r="BR9" s="346">
        <v>900</v>
      </c>
      <c r="BS9" s="347">
        <v>30000</v>
      </c>
      <c r="BT9" s="346">
        <v>900</v>
      </c>
      <c r="BU9" s="347">
        <v>30000</v>
      </c>
      <c r="BV9" s="346">
        <v>900</v>
      </c>
      <c r="BW9" s="347">
        <v>30000</v>
      </c>
      <c r="BX9" s="346">
        <v>900</v>
      </c>
      <c r="BY9" s="347">
        <v>30000</v>
      </c>
      <c r="BZ9" s="346">
        <v>900</v>
      </c>
      <c r="CA9" s="347">
        <v>30000</v>
      </c>
      <c r="CB9" s="346">
        <v>900</v>
      </c>
      <c r="CC9" s="347">
        <v>30000</v>
      </c>
      <c r="CD9" s="346">
        <v>900</v>
      </c>
      <c r="CE9" s="347">
        <v>30000</v>
      </c>
      <c r="CF9" s="346">
        <v>900</v>
      </c>
      <c r="CG9" s="347">
        <v>30000</v>
      </c>
      <c r="CH9" s="346">
        <v>900</v>
      </c>
      <c r="CI9" s="347">
        <v>30000</v>
      </c>
      <c r="CJ9" s="346">
        <v>900</v>
      </c>
      <c r="CK9" s="347">
        <v>30000</v>
      </c>
      <c r="CL9" s="346">
        <v>900</v>
      </c>
      <c r="CM9" s="347">
        <v>30000</v>
      </c>
      <c r="CN9" s="346">
        <v>900</v>
      </c>
      <c r="CO9" s="347">
        <v>30000</v>
      </c>
      <c r="CP9" s="346">
        <v>900</v>
      </c>
      <c r="CQ9" s="347">
        <v>30000</v>
      </c>
      <c r="CR9" s="346">
        <v>900</v>
      </c>
      <c r="CS9" s="347">
        <v>30000</v>
      </c>
      <c r="CT9" s="346">
        <v>900</v>
      </c>
      <c r="CU9" s="347">
        <v>30000</v>
      </c>
      <c r="CV9" s="346">
        <v>900</v>
      </c>
      <c r="CW9" s="347">
        <v>30000</v>
      </c>
      <c r="CX9" s="346">
        <v>900</v>
      </c>
      <c r="CY9" s="347">
        <v>30000</v>
      </c>
      <c r="CZ9" s="346">
        <v>900</v>
      </c>
      <c r="DA9" s="347">
        <v>30000</v>
      </c>
      <c r="DB9" s="346">
        <v>900</v>
      </c>
      <c r="DC9" s="347">
        <v>30000</v>
      </c>
      <c r="DD9" s="346">
        <v>900</v>
      </c>
      <c r="DE9" s="347">
        <v>30000</v>
      </c>
      <c r="DF9" s="346">
        <v>900</v>
      </c>
      <c r="DG9" s="347">
        <v>30000</v>
      </c>
      <c r="DH9" s="346">
        <v>900</v>
      </c>
      <c r="DI9" s="347">
        <v>30000</v>
      </c>
      <c r="DJ9" s="346">
        <v>900</v>
      </c>
      <c r="DK9" s="347">
        <v>30000</v>
      </c>
      <c r="DL9" s="346">
        <v>900</v>
      </c>
      <c r="DM9" s="347">
        <v>30000</v>
      </c>
      <c r="DN9" s="346">
        <v>900</v>
      </c>
      <c r="DO9" s="347">
        <v>30000</v>
      </c>
      <c r="DP9" s="346">
        <v>900</v>
      </c>
      <c r="DQ9" s="347">
        <v>30000</v>
      </c>
      <c r="DR9" s="346">
        <v>900</v>
      </c>
      <c r="DS9" s="347">
        <v>30000</v>
      </c>
      <c r="DT9" s="346">
        <v>900</v>
      </c>
      <c r="DU9" s="347">
        <v>30000</v>
      </c>
      <c r="DV9" s="346">
        <v>900</v>
      </c>
      <c r="DW9" s="347">
        <v>30000</v>
      </c>
      <c r="DX9" s="346">
        <v>900</v>
      </c>
      <c r="DY9" s="347">
        <v>30000</v>
      </c>
      <c r="DZ9" s="346">
        <v>900</v>
      </c>
      <c r="EA9" s="347">
        <v>30000</v>
      </c>
      <c r="EB9" s="346">
        <v>900</v>
      </c>
      <c r="EC9" s="347">
        <v>30000</v>
      </c>
      <c r="ED9" s="346">
        <v>900</v>
      </c>
      <c r="EE9" s="347">
        <v>30000</v>
      </c>
      <c r="EF9" s="346">
        <v>900</v>
      </c>
      <c r="EG9" s="347">
        <v>30000</v>
      </c>
      <c r="EH9" s="346">
        <v>900</v>
      </c>
      <c r="EI9" s="347">
        <v>30000</v>
      </c>
      <c r="EJ9" s="346">
        <v>900</v>
      </c>
      <c r="EK9" s="347">
        <v>30000</v>
      </c>
      <c r="EL9" s="346">
        <v>900</v>
      </c>
      <c r="EM9" s="347">
        <v>30000</v>
      </c>
      <c r="EN9" s="346">
        <v>900</v>
      </c>
      <c r="EO9" s="347">
        <v>30000</v>
      </c>
      <c r="EP9" s="346">
        <v>900</v>
      </c>
      <c r="EQ9" s="347">
        <v>30000</v>
      </c>
      <c r="ER9" s="346">
        <v>900</v>
      </c>
      <c r="ES9" s="347">
        <v>30000</v>
      </c>
      <c r="ET9" s="346">
        <v>900</v>
      </c>
      <c r="EU9" s="347">
        <v>30000</v>
      </c>
      <c r="EV9" s="346">
        <v>900</v>
      </c>
      <c r="EW9" s="347">
        <v>30000</v>
      </c>
      <c r="EX9" s="346">
        <v>900</v>
      </c>
      <c r="EY9" s="347">
        <v>30000</v>
      </c>
      <c r="EZ9" s="346">
        <v>900</v>
      </c>
      <c r="FA9" s="347">
        <v>30000</v>
      </c>
      <c r="FB9" s="346">
        <v>900</v>
      </c>
      <c r="FC9" s="347">
        <v>30000</v>
      </c>
      <c r="FD9" s="346">
        <v>900</v>
      </c>
      <c r="FE9" s="347">
        <v>30000</v>
      </c>
      <c r="FF9" s="346">
        <v>900</v>
      </c>
      <c r="FG9" s="347">
        <v>30000</v>
      </c>
      <c r="FH9" s="346">
        <v>900</v>
      </c>
      <c r="FI9" s="347">
        <v>30000</v>
      </c>
      <c r="FJ9" s="346">
        <v>900</v>
      </c>
      <c r="FK9" s="347">
        <v>30000</v>
      </c>
      <c r="FL9" s="346">
        <v>900</v>
      </c>
      <c r="FM9" s="347">
        <v>30000</v>
      </c>
      <c r="FN9" s="346">
        <v>900</v>
      </c>
      <c r="FO9" s="347">
        <v>30000</v>
      </c>
      <c r="FP9" s="346">
        <v>900</v>
      </c>
      <c r="FQ9" s="347">
        <v>30000</v>
      </c>
      <c r="FR9" s="346">
        <v>900</v>
      </c>
      <c r="FS9" s="347">
        <v>30000</v>
      </c>
      <c r="FT9" s="346">
        <v>900</v>
      </c>
      <c r="FU9" s="347">
        <v>30000</v>
      </c>
      <c r="FV9" s="346">
        <v>900</v>
      </c>
      <c r="FW9" s="347">
        <v>30000</v>
      </c>
      <c r="FX9" s="346">
        <v>900</v>
      </c>
      <c r="FY9" s="347">
        <v>30000</v>
      </c>
      <c r="FZ9" s="346">
        <v>900</v>
      </c>
      <c r="GA9" s="347">
        <v>30000</v>
      </c>
      <c r="GB9" s="346">
        <v>900</v>
      </c>
      <c r="GC9" s="347">
        <v>30000</v>
      </c>
      <c r="GD9" s="346">
        <v>900</v>
      </c>
      <c r="GE9" s="347">
        <v>30000</v>
      </c>
      <c r="GF9" s="346">
        <v>900</v>
      </c>
      <c r="GG9" s="347">
        <v>30000</v>
      </c>
      <c r="GH9" s="346">
        <v>900</v>
      </c>
      <c r="GI9" s="347">
        <v>30000</v>
      </c>
      <c r="GJ9" s="346">
        <v>900</v>
      </c>
      <c r="GK9" s="347">
        <v>30000</v>
      </c>
      <c r="GL9" s="346">
        <v>900</v>
      </c>
      <c r="GM9" s="347">
        <v>30000</v>
      </c>
      <c r="GN9" s="346">
        <v>900</v>
      </c>
      <c r="GO9" s="347">
        <v>30000</v>
      </c>
      <c r="GP9" s="346">
        <v>900</v>
      </c>
      <c r="GQ9" s="347">
        <v>30000</v>
      </c>
      <c r="GR9" s="346">
        <v>900</v>
      </c>
      <c r="GS9" s="347">
        <v>30000</v>
      </c>
      <c r="GT9" s="346">
        <v>900</v>
      </c>
      <c r="GU9" s="347">
        <v>30000</v>
      </c>
      <c r="GV9" s="346">
        <v>900</v>
      </c>
      <c r="GW9" s="347">
        <v>30000</v>
      </c>
      <c r="GX9" s="346">
        <v>900</v>
      </c>
      <c r="GY9" s="347">
        <v>30000</v>
      </c>
      <c r="GZ9" s="346">
        <v>900</v>
      </c>
      <c r="HA9" s="347">
        <v>30000</v>
      </c>
      <c r="HB9" s="346">
        <v>900</v>
      </c>
      <c r="HC9" s="347">
        <v>30000</v>
      </c>
      <c r="HD9" s="346">
        <v>900</v>
      </c>
      <c r="HE9" s="347">
        <v>30000</v>
      </c>
    </row>
    <row r="10" spans="1:213" s="205" customFormat="1" ht="17.25" customHeight="1">
      <c r="A10" s="337" t="s">
        <v>421</v>
      </c>
      <c r="D10" s="218"/>
      <c r="F10" s="218"/>
      <c r="H10" s="218"/>
      <c r="I10" s="396">
        <v>0</v>
      </c>
      <c r="J10" s="222" t="str">
        <f>IF(I10&lt;&gt;SUM(O10,Q10,S10,U10,W10,Y10,AA10,AC10,AE10,AG10,AI10,AK10,AM10,AO10,AQ10,AS10,AU10,AW10,AY10,BA10,BC10,BE10,BG10,BI10,BK10,BM10,BO10,BQ10,BS10,BU10,BW10),"CHK"," ")</f>
        <v xml:space="preserve"> </v>
      </c>
      <c r="K10" s="212"/>
      <c r="L10" s="253">
        <v>0</v>
      </c>
      <c r="M10" s="254" t="str">
        <f t="shared" ref="M10:M14" si="15">IF(G10=0," ",L10/G10)</f>
        <v xml:space="preserve"> </v>
      </c>
      <c r="N10" s="348">
        <v>0</v>
      </c>
      <c r="O10" s="349">
        <f>I10</f>
        <v>0</v>
      </c>
      <c r="P10" s="348">
        <v>0</v>
      </c>
      <c r="Q10" s="349">
        <v>0</v>
      </c>
      <c r="R10" s="348">
        <v>0</v>
      </c>
      <c r="S10" s="349">
        <v>0</v>
      </c>
      <c r="T10" s="348">
        <v>0</v>
      </c>
      <c r="U10" s="349">
        <v>0</v>
      </c>
      <c r="V10" s="348">
        <v>0</v>
      </c>
      <c r="W10" s="349">
        <v>0</v>
      </c>
      <c r="X10" s="348">
        <v>0</v>
      </c>
      <c r="Y10" s="349">
        <v>0</v>
      </c>
      <c r="Z10" s="348">
        <v>0</v>
      </c>
      <c r="AA10" s="389">
        <v>0</v>
      </c>
      <c r="AB10" s="348"/>
      <c r="AC10" s="349"/>
      <c r="AD10" s="348"/>
      <c r="AE10" s="349"/>
      <c r="AF10" s="348"/>
      <c r="AG10" s="349"/>
      <c r="AH10" s="348"/>
      <c r="AI10" s="349"/>
      <c r="AJ10" s="348"/>
      <c r="AK10" s="349"/>
      <c r="AL10" s="348"/>
      <c r="AM10" s="349"/>
      <c r="AN10" s="348"/>
      <c r="AO10" s="349"/>
      <c r="AP10" s="348"/>
      <c r="AQ10" s="349"/>
      <c r="AR10" s="348"/>
      <c r="AS10" s="349"/>
      <c r="AT10" s="348"/>
      <c r="AU10" s="349"/>
      <c r="AV10" s="348"/>
      <c r="AW10" s="349"/>
      <c r="AX10" s="348"/>
      <c r="AY10" s="349"/>
      <c r="AZ10" s="348"/>
      <c r="BA10" s="349"/>
      <c r="BB10" s="348"/>
      <c r="BC10" s="349"/>
      <c r="BD10" s="348"/>
      <c r="BE10" s="349"/>
      <c r="BF10" s="348"/>
      <c r="BG10" s="349"/>
      <c r="BH10" s="348"/>
      <c r="BI10" s="349"/>
      <c r="BJ10" s="348"/>
      <c r="BK10" s="349"/>
      <c r="BL10" s="348"/>
      <c r="BM10" s="349"/>
      <c r="BN10" s="348"/>
      <c r="BO10" s="349"/>
      <c r="BP10" s="348"/>
      <c r="BQ10" s="349"/>
      <c r="BR10" s="348"/>
      <c r="BS10" s="349"/>
      <c r="BT10" s="348"/>
      <c r="BU10" s="349"/>
      <c r="BV10" s="348"/>
      <c r="BW10" s="349"/>
      <c r="BX10" s="348"/>
      <c r="BY10" s="349"/>
      <c r="BZ10" s="348"/>
      <c r="CA10" s="349"/>
      <c r="CB10" s="348"/>
      <c r="CC10" s="349"/>
      <c r="CD10" s="348"/>
      <c r="CE10" s="349"/>
      <c r="CF10" s="348"/>
      <c r="CG10" s="349"/>
      <c r="CH10" s="348"/>
      <c r="CI10" s="349"/>
      <c r="CJ10" s="348"/>
      <c r="CK10" s="349"/>
      <c r="CL10" s="348"/>
      <c r="CM10" s="349"/>
      <c r="CN10" s="348"/>
      <c r="CO10" s="349"/>
      <c r="CP10" s="348"/>
      <c r="CQ10" s="349"/>
      <c r="CR10" s="348"/>
      <c r="CS10" s="349"/>
      <c r="CT10" s="348"/>
      <c r="CU10" s="349"/>
      <c r="CV10" s="348"/>
      <c r="CW10" s="349"/>
      <c r="CX10" s="348"/>
      <c r="CY10" s="349"/>
      <c r="CZ10" s="348"/>
      <c r="DA10" s="349"/>
      <c r="DB10" s="348"/>
      <c r="DC10" s="349"/>
      <c r="DD10" s="348"/>
      <c r="DE10" s="349"/>
      <c r="DF10" s="348"/>
      <c r="DG10" s="349"/>
      <c r="DH10" s="348"/>
      <c r="DI10" s="349"/>
      <c r="DJ10" s="348"/>
      <c r="DK10" s="349"/>
      <c r="DL10" s="348"/>
      <c r="DM10" s="349"/>
      <c r="DN10" s="348"/>
      <c r="DO10" s="349"/>
      <c r="DP10" s="348"/>
      <c r="DQ10" s="349"/>
      <c r="DR10" s="348"/>
      <c r="DS10" s="349"/>
      <c r="DT10" s="348"/>
      <c r="DU10" s="349"/>
      <c r="DV10" s="348"/>
      <c r="DW10" s="349"/>
      <c r="DX10" s="348"/>
      <c r="DY10" s="349"/>
      <c r="DZ10" s="348"/>
      <c r="EA10" s="349"/>
      <c r="EB10" s="348"/>
      <c r="EC10" s="349"/>
      <c r="ED10" s="348"/>
      <c r="EE10" s="349"/>
      <c r="EF10" s="348"/>
      <c r="EG10" s="349"/>
      <c r="EH10" s="348"/>
      <c r="EI10" s="349"/>
      <c r="EJ10" s="348"/>
      <c r="EK10" s="349"/>
      <c r="EL10" s="348"/>
      <c r="EM10" s="349"/>
      <c r="EN10" s="348"/>
      <c r="EO10" s="349"/>
      <c r="EP10" s="348"/>
      <c r="EQ10" s="349"/>
      <c r="ER10" s="348"/>
      <c r="ES10" s="349"/>
      <c r="ET10" s="348"/>
      <c r="EU10" s="349"/>
      <c r="EV10" s="348"/>
      <c r="EW10" s="349"/>
      <c r="EX10" s="348"/>
      <c r="EY10" s="349"/>
      <c r="EZ10" s="348"/>
      <c r="FA10" s="349"/>
      <c r="FB10" s="348"/>
      <c r="FC10" s="349"/>
      <c r="FD10" s="348"/>
      <c r="FE10" s="349"/>
      <c r="FF10" s="348"/>
      <c r="FG10" s="349"/>
      <c r="FH10" s="348"/>
      <c r="FI10" s="349"/>
      <c r="FJ10" s="348"/>
      <c r="FK10" s="349"/>
      <c r="FL10" s="348"/>
      <c r="FM10" s="349"/>
      <c r="FN10" s="348"/>
      <c r="FO10" s="349"/>
      <c r="FP10" s="348"/>
      <c r="FQ10" s="349"/>
      <c r="FR10" s="348"/>
      <c r="FS10" s="349"/>
      <c r="FT10" s="348"/>
      <c r="FU10" s="349"/>
      <c r="FV10" s="348"/>
      <c r="FW10" s="349"/>
      <c r="FX10" s="348"/>
      <c r="FY10" s="349"/>
      <c r="FZ10" s="348"/>
      <c r="GA10" s="349"/>
      <c r="GB10" s="348"/>
      <c r="GC10" s="349"/>
      <c r="GD10" s="348"/>
      <c r="GE10" s="349"/>
      <c r="GF10" s="348"/>
      <c r="GG10" s="349"/>
      <c r="GH10" s="348"/>
      <c r="GI10" s="349"/>
      <c r="GJ10" s="348"/>
      <c r="GK10" s="349"/>
      <c r="GL10" s="348"/>
      <c r="GM10" s="349"/>
      <c r="GN10" s="348"/>
      <c r="GO10" s="349"/>
      <c r="GP10" s="348"/>
      <c r="GQ10" s="349"/>
      <c r="GR10" s="348"/>
      <c r="GS10" s="349"/>
      <c r="GT10" s="348"/>
      <c r="GU10" s="349"/>
      <c r="GV10" s="348"/>
      <c r="GW10" s="349"/>
      <c r="GX10" s="348"/>
      <c r="GY10" s="349"/>
      <c r="GZ10" s="348"/>
      <c r="HA10" s="349"/>
      <c r="HB10" s="348"/>
      <c r="HC10" s="349"/>
      <c r="HD10" s="348"/>
      <c r="HE10" s="349"/>
    </row>
    <row r="11" spans="1:213" s="206" customFormat="1">
      <c r="A11" s="337" t="s">
        <v>421</v>
      </c>
      <c r="D11" s="219"/>
      <c r="F11" s="219"/>
      <c r="H11" s="219"/>
      <c r="I11" s="397">
        <v>0</v>
      </c>
      <c r="J11" s="220" t="str">
        <f t="shared" ref="J11:J18" si="16">IF(I11&lt;&gt;SUM(O11,Q11,S11,U11,W11,Y11,AA11,AC11,AE11,AG11,AI11,AK11,AM11,AO11,AQ11,AS11,AU11,AW11,AY11,BA11,BC11,BE11,BG11,BI11,BK11,BM11,BO11,BQ11,BS11,BU11,BW11),"CHK"," ")</f>
        <v xml:space="preserve"> </v>
      </c>
      <c r="K11" s="207"/>
      <c r="L11" s="253">
        <v>0</v>
      </c>
      <c r="M11" s="369" t="str">
        <f t="shared" si="15"/>
        <v xml:space="preserve"> </v>
      </c>
      <c r="N11" s="350">
        <v>0</v>
      </c>
      <c r="O11" s="351">
        <f>I11</f>
        <v>0</v>
      </c>
      <c r="P11" s="350">
        <v>0</v>
      </c>
      <c r="Q11" s="351">
        <v>0</v>
      </c>
      <c r="R11" s="350">
        <v>0</v>
      </c>
      <c r="S11" s="351">
        <v>0</v>
      </c>
      <c r="T11" s="350">
        <v>0</v>
      </c>
      <c r="U11" s="351">
        <v>0</v>
      </c>
      <c r="V11" s="350">
        <v>0</v>
      </c>
      <c r="W11" s="351">
        <v>0</v>
      </c>
      <c r="X11" s="350">
        <v>0</v>
      </c>
      <c r="Y11" s="351">
        <v>0</v>
      </c>
      <c r="Z11" s="350">
        <v>0</v>
      </c>
      <c r="AA11" s="390">
        <v>0</v>
      </c>
      <c r="AB11" s="350"/>
      <c r="AC11" s="351"/>
      <c r="AD11" s="350"/>
      <c r="AE11" s="351"/>
      <c r="AF11" s="350"/>
      <c r="AG11" s="351"/>
      <c r="AH11" s="350"/>
      <c r="AI11" s="351"/>
      <c r="AJ11" s="350"/>
      <c r="AK11" s="351"/>
      <c r="AL11" s="350"/>
      <c r="AM11" s="351"/>
      <c r="AN11" s="350"/>
      <c r="AO11" s="351"/>
      <c r="AP11" s="350"/>
      <c r="AQ11" s="351"/>
      <c r="AR11" s="350"/>
      <c r="AS11" s="351"/>
      <c r="AT11" s="350"/>
      <c r="AU11" s="351"/>
      <c r="AV11" s="350"/>
      <c r="AW11" s="351"/>
      <c r="AX11" s="350"/>
      <c r="AY11" s="351"/>
      <c r="AZ11" s="350"/>
      <c r="BA11" s="351"/>
      <c r="BB11" s="350"/>
      <c r="BC11" s="351"/>
      <c r="BD11" s="350"/>
      <c r="BE11" s="351"/>
      <c r="BF11" s="350"/>
      <c r="BG11" s="351"/>
      <c r="BH11" s="350"/>
      <c r="BI11" s="351"/>
      <c r="BJ11" s="350"/>
      <c r="BK11" s="351"/>
      <c r="BL11" s="350"/>
      <c r="BM11" s="351"/>
      <c r="BN11" s="350"/>
      <c r="BO11" s="351"/>
      <c r="BP11" s="350"/>
      <c r="BQ11" s="351"/>
      <c r="BR11" s="350"/>
      <c r="BS11" s="351"/>
      <c r="BT11" s="350"/>
      <c r="BU11" s="351"/>
      <c r="BV11" s="350"/>
      <c r="BW11" s="351"/>
      <c r="BX11" s="350"/>
      <c r="BY11" s="351"/>
      <c r="BZ11" s="350"/>
      <c r="CA11" s="351"/>
      <c r="CB11" s="350"/>
      <c r="CC11" s="351"/>
      <c r="CD11" s="350"/>
      <c r="CE11" s="351"/>
      <c r="CF11" s="350"/>
      <c r="CG11" s="351"/>
      <c r="CH11" s="350"/>
      <c r="CI11" s="351"/>
      <c r="CJ11" s="350"/>
      <c r="CK11" s="351"/>
      <c r="CL11" s="350"/>
      <c r="CM11" s="351"/>
      <c r="CN11" s="350"/>
      <c r="CO11" s="351"/>
      <c r="CP11" s="350"/>
      <c r="CQ11" s="351"/>
      <c r="CR11" s="350"/>
      <c r="CS11" s="351"/>
      <c r="CT11" s="350"/>
      <c r="CU11" s="351"/>
      <c r="CV11" s="350"/>
      <c r="CW11" s="351"/>
      <c r="CX11" s="350"/>
      <c r="CY11" s="351"/>
      <c r="CZ11" s="350"/>
      <c r="DA11" s="351"/>
      <c r="DB11" s="350"/>
      <c r="DC11" s="351"/>
      <c r="DD11" s="350"/>
      <c r="DE11" s="351"/>
      <c r="DF11" s="350"/>
      <c r="DG11" s="351"/>
      <c r="DH11" s="350"/>
      <c r="DI11" s="351"/>
      <c r="DJ11" s="350"/>
      <c r="DK11" s="351"/>
      <c r="DL11" s="350"/>
      <c r="DM11" s="351"/>
      <c r="DN11" s="350"/>
      <c r="DO11" s="351"/>
      <c r="DP11" s="350"/>
      <c r="DQ11" s="351"/>
      <c r="DR11" s="350"/>
      <c r="DS11" s="351"/>
      <c r="DT11" s="350"/>
      <c r="DU11" s="351"/>
      <c r="DV11" s="350"/>
      <c r="DW11" s="351"/>
      <c r="DX11" s="350"/>
      <c r="DY11" s="351"/>
      <c r="DZ11" s="350"/>
      <c r="EA11" s="351"/>
      <c r="EB11" s="350"/>
      <c r="EC11" s="351"/>
      <c r="ED11" s="350"/>
      <c r="EE11" s="351"/>
      <c r="EF11" s="350"/>
      <c r="EG11" s="351"/>
      <c r="EH11" s="350"/>
      <c r="EI11" s="351"/>
      <c r="EJ11" s="350"/>
      <c r="EK11" s="351"/>
      <c r="EL11" s="350"/>
      <c r="EM11" s="351"/>
      <c r="EN11" s="350"/>
      <c r="EO11" s="351"/>
      <c r="EP11" s="350"/>
      <c r="EQ11" s="351"/>
      <c r="ER11" s="350"/>
      <c r="ES11" s="351"/>
      <c r="ET11" s="350"/>
      <c r="EU11" s="351"/>
      <c r="EV11" s="350"/>
      <c r="EW11" s="351"/>
      <c r="EX11" s="350"/>
      <c r="EY11" s="351"/>
      <c r="EZ11" s="350"/>
      <c r="FA11" s="351"/>
      <c r="FB11" s="350"/>
      <c r="FC11" s="351"/>
      <c r="FD11" s="350"/>
      <c r="FE11" s="351"/>
      <c r="FF11" s="350"/>
      <c r="FG11" s="351"/>
      <c r="FH11" s="350"/>
      <c r="FI11" s="351"/>
      <c r="FJ11" s="350"/>
      <c r="FK11" s="351"/>
      <c r="FL11" s="350"/>
      <c r="FM11" s="351"/>
      <c r="FN11" s="350"/>
      <c r="FO11" s="351"/>
      <c r="FP11" s="350"/>
      <c r="FQ11" s="351"/>
      <c r="FR11" s="350"/>
      <c r="FS11" s="351"/>
      <c r="FT11" s="350"/>
      <c r="FU11" s="351"/>
      <c r="FV11" s="350"/>
      <c r="FW11" s="351"/>
      <c r="FX11" s="350"/>
      <c r="FY11" s="351"/>
      <c r="FZ11" s="350"/>
      <c r="GA11" s="351"/>
      <c r="GB11" s="350"/>
      <c r="GC11" s="351"/>
      <c r="GD11" s="350"/>
      <c r="GE11" s="351"/>
      <c r="GF11" s="350"/>
      <c r="GG11" s="351"/>
      <c r="GH11" s="350"/>
      <c r="GI11" s="351"/>
      <c r="GJ11" s="350"/>
      <c r="GK11" s="351"/>
      <c r="GL11" s="350"/>
      <c r="GM11" s="351"/>
      <c r="GN11" s="350"/>
      <c r="GO11" s="351"/>
      <c r="GP11" s="350"/>
      <c r="GQ11" s="351"/>
      <c r="GR11" s="350"/>
      <c r="GS11" s="351"/>
      <c r="GT11" s="350"/>
      <c r="GU11" s="351"/>
      <c r="GV11" s="350"/>
      <c r="GW11" s="351"/>
      <c r="GX11" s="350"/>
      <c r="GY11" s="351"/>
      <c r="GZ11" s="350"/>
      <c r="HA11" s="351"/>
      <c r="HB11" s="350"/>
      <c r="HC11" s="351"/>
      <c r="HD11" s="350"/>
      <c r="HE11" s="351"/>
    </row>
    <row r="12" spans="1:213" s="205" customFormat="1">
      <c r="A12" s="337" t="s">
        <v>421</v>
      </c>
      <c r="D12" s="218"/>
      <c r="F12" s="218"/>
      <c r="H12" s="218"/>
      <c r="I12" s="396">
        <v>0</v>
      </c>
      <c r="J12" s="222" t="str">
        <f t="shared" si="16"/>
        <v xml:space="preserve"> </v>
      </c>
      <c r="K12" s="212"/>
      <c r="L12" s="253">
        <v>0</v>
      </c>
      <c r="M12" s="254" t="str">
        <f t="shared" si="15"/>
        <v xml:space="preserve"> </v>
      </c>
      <c r="N12" s="348">
        <v>0</v>
      </c>
      <c r="O12" s="349">
        <v>0</v>
      </c>
      <c r="P12" s="348">
        <v>0</v>
      </c>
      <c r="Q12" s="349">
        <f>I12</f>
        <v>0</v>
      </c>
      <c r="R12" s="348">
        <v>0</v>
      </c>
      <c r="S12" s="349">
        <v>0</v>
      </c>
      <c r="T12" s="348">
        <v>0</v>
      </c>
      <c r="U12" s="349">
        <v>0</v>
      </c>
      <c r="V12" s="348">
        <v>0</v>
      </c>
      <c r="W12" s="349">
        <v>0</v>
      </c>
      <c r="X12" s="348">
        <v>0</v>
      </c>
      <c r="Y12" s="349">
        <v>0</v>
      </c>
      <c r="Z12" s="348">
        <v>0</v>
      </c>
      <c r="AA12" s="389">
        <v>0</v>
      </c>
      <c r="AB12" s="348"/>
      <c r="AC12" s="349"/>
      <c r="AD12" s="348"/>
      <c r="AE12" s="349"/>
      <c r="AF12" s="348"/>
      <c r="AG12" s="349"/>
      <c r="AH12" s="348"/>
      <c r="AI12" s="349"/>
      <c r="AJ12" s="348"/>
      <c r="AK12" s="349"/>
      <c r="AL12" s="348"/>
      <c r="AM12" s="349"/>
      <c r="AN12" s="348"/>
      <c r="AO12" s="349"/>
      <c r="AP12" s="348"/>
      <c r="AQ12" s="349"/>
      <c r="AR12" s="348"/>
      <c r="AS12" s="349"/>
      <c r="AT12" s="348"/>
      <c r="AU12" s="349"/>
      <c r="AV12" s="348"/>
      <c r="AW12" s="349"/>
      <c r="AX12" s="348"/>
      <c r="AY12" s="349"/>
      <c r="AZ12" s="348"/>
      <c r="BA12" s="349"/>
      <c r="BB12" s="348"/>
      <c r="BC12" s="349"/>
      <c r="BD12" s="348"/>
      <c r="BE12" s="349"/>
      <c r="BF12" s="348"/>
      <c r="BG12" s="349"/>
      <c r="BH12" s="348"/>
      <c r="BI12" s="349"/>
      <c r="BJ12" s="348"/>
      <c r="BK12" s="349"/>
      <c r="BL12" s="348"/>
      <c r="BM12" s="349"/>
      <c r="BN12" s="348"/>
      <c r="BO12" s="349"/>
      <c r="BP12" s="348"/>
      <c r="BQ12" s="349"/>
      <c r="BR12" s="348"/>
      <c r="BS12" s="349"/>
      <c r="BT12" s="348"/>
      <c r="BU12" s="349"/>
      <c r="BV12" s="348"/>
      <c r="BW12" s="349"/>
      <c r="BX12" s="348"/>
      <c r="BY12" s="349"/>
      <c r="BZ12" s="348"/>
      <c r="CA12" s="349"/>
      <c r="CB12" s="348"/>
      <c r="CC12" s="349"/>
      <c r="CD12" s="348"/>
      <c r="CE12" s="349"/>
      <c r="CF12" s="348"/>
      <c r="CG12" s="349"/>
      <c r="CH12" s="348"/>
      <c r="CI12" s="349"/>
      <c r="CJ12" s="348"/>
      <c r="CK12" s="349"/>
      <c r="CL12" s="348"/>
      <c r="CM12" s="349"/>
      <c r="CN12" s="348"/>
      <c r="CO12" s="349"/>
      <c r="CP12" s="348"/>
      <c r="CQ12" s="349"/>
      <c r="CR12" s="348"/>
      <c r="CS12" s="349"/>
      <c r="CT12" s="348"/>
      <c r="CU12" s="349"/>
      <c r="CV12" s="348"/>
      <c r="CW12" s="349"/>
      <c r="CX12" s="348"/>
      <c r="CY12" s="349"/>
      <c r="CZ12" s="348"/>
      <c r="DA12" s="349"/>
      <c r="DB12" s="348"/>
      <c r="DC12" s="349"/>
      <c r="DD12" s="348"/>
      <c r="DE12" s="349"/>
      <c r="DF12" s="348"/>
      <c r="DG12" s="349"/>
      <c r="DH12" s="348"/>
      <c r="DI12" s="349"/>
      <c r="DJ12" s="348"/>
      <c r="DK12" s="349"/>
      <c r="DL12" s="348"/>
      <c r="DM12" s="349"/>
      <c r="DN12" s="348"/>
      <c r="DO12" s="349"/>
      <c r="DP12" s="348"/>
      <c r="DQ12" s="349"/>
      <c r="DR12" s="348"/>
      <c r="DS12" s="349"/>
      <c r="DT12" s="348"/>
      <c r="DU12" s="349"/>
      <c r="DV12" s="348"/>
      <c r="DW12" s="349"/>
      <c r="DX12" s="348"/>
      <c r="DY12" s="349"/>
      <c r="DZ12" s="348"/>
      <c r="EA12" s="349"/>
      <c r="EB12" s="348"/>
      <c r="EC12" s="349"/>
      <c r="ED12" s="348"/>
      <c r="EE12" s="349"/>
      <c r="EF12" s="348"/>
      <c r="EG12" s="349"/>
      <c r="EH12" s="348"/>
      <c r="EI12" s="349"/>
      <c r="EJ12" s="348"/>
      <c r="EK12" s="349"/>
      <c r="EL12" s="348"/>
      <c r="EM12" s="349"/>
      <c r="EN12" s="348"/>
      <c r="EO12" s="349"/>
      <c r="EP12" s="348"/>
      <c r="EQ12" s="349"/>
      <c r="ER12" s="348"/>
      <c r="ES12" s="349"/>
      <c r="ET12" s="348"/>
      <c r="EU12" s="349"/>
      <c r="EV12" s="348"/>
      <c r="EW12" s="349"/>
      <c r="EX12" s="348"/>
      <c r="EY12" s="349"/>
      <c r="EZ12" s="348"/>
      <c r="FA12" s="349"/>
      <c r="FB12" s="348"/>
      <c r="FC12" s="349"/>
      <c r="FD12" s="348"/>
      <c r="FE12" s="349"/>
      <c r="FF12" s="348"/>
      <c r="FG12" s="349"/>
      <c r="FH12" s="348"/>
      <c r="FI12" s="349"/>
      <c r="FJ12" s="348"/>
      <c r="FK12" s="349"/>
      <c r="FL12" s="348"/>
      <c r="FM12" s="349"/>
      <c r="FN12" s="348"/>
      <c r="FO12" s="349"/>
      <c r="FP12" s="348"/>
      <c r="FQ12" s="349"/>
      <c r="FR12" s="348"/>
      <c r="FS12" s="349"/>
      <c r="FT12" s="348"/>
      <c r="FU12" s="349"/>
      <c r="FV12" s="348"/>
      <c r="FW12" s="349"/>
      <c r="FX12" s="348"/>
      <c r="FY12" s="349"/>
      <c r="FZ12" s="348"/>
      <c r="GA12" s="349"/>
      <c r="GB12" s="348"/>
      <c r="GC12" s="349"/>
      <c r="GD12" s="348"/>
      <c r="GE12" s="349"/>
      <c r="GF12" s="348"/>
      <c r="GG12" s="349"/>
      <c r="GH12" s="348"/>
      <c r="GI12" s="349"/>
      <c r="GJ12" s="348"/>
      <c r="GK12" s="349"/>
      <c r="GL12" s="348"/>
      <c r="GM12" s="349"/>
      <c r="GN12" s="348"/>
      <c r="GO12" s="349"/>
      <c r="GP12" s="348"/>
      <c r="GQ12" s="349"/>
      <c r="GR12" s="348"/>
      <c r="GS12" s="349"/>
      <c r="GT12" s="348"/>
      <c r="GU12" s="349"/>
      <c r="GV12" s="348"/>
      <c r="GW12" s="349"/>
      <c r="GX12" s="348"/>
      <c r="GY12" s="349"/>
      <c r="GZ12" s="348"/>
      <c r="HA12" s="349"/>
      <c r="HB12" s="348"/>
      <c r="HC12" s="349"/>
      <c r="HD12" s="348"/>
      <c r="HE12" s="349"/>
    </row>
    <row r="13" spans="1:213" s="205" customFormat="1">
      <c r="A13" s="337" t="s">
        <v>421</v>
      </c>
      <c r="D13" s="218"/>
      <c r="F13" s="218"/>
      <c r="H13" s="218"/>
      <c r="I13" s="396">
        <v>0</v>
      </c>
      <c r="J13" s="222" t="str">
        <f t="shared" si="16"/>
        <v xml:space="preserve"> </v>
      </c>
      <c r="K13" s="212"/>
      <c r="L13" s="253">
        <v>0</v>
      </c>
      <c r="M13" s="254" t="str">
        <f t="shared" si="15"/>
        <v xml:space="preserve"> </v>
      </c>
      <c r="N13" s="350">
        <v>0</v>
      </c>
      <c r="O13" s="351">
        <v>0</v>
      </c>
      <c r="P13" s="350">
        <v>0</v>
      </c>
      <c r="Q13" s="351">
        <v>0</v>
      </c>
      <c r="R13" s="350">
        <v>0</v>
      </c>
      <c r="S13" s="351">
        <f t="shared" ref="S13:S15" si="17">I13</f>
        <v>0</v>
      </c>
      <c r="T13" s="350">
        <v>0</v>
      </c>
      <c r="U13" s="351">
        <v>0</v>
      </c>
      <c r="V13" s="350">
        <v>0</v>
      </c>
      <c r="W13" s="351">
        <v>0</v>
      </c>
      <c r="X13" s="350">
        <v>0</v>
      </c>
      <c r="Y13" s="351">
        <v>0</v>
      </c>
      <c r="Z13" s="350">
        <v>0</v>
      </c>
      <c r="AA13" s="390">
        <v>0</v>
      </c>
      <c r="AB13" s="350"/>
      <c r="AC13" s="351"/>
      <c r="AD13" s="350"/>
      <c r="AE13" s="351"/>
      <c r="AF13" s="350"/>
      <c r="AG13" s="351"/>
      <c r="AH13" s="350"/>
      <c r="AI13" s="351"/>
      <c r="AJ13" s="350"/>
      <c r="AK13" s="351"/>
      <c r="AL13" s="350"/>
      <c r="AM13" s="351"/>
      <c r="AN13" s="350"/>
      <c r="AO13" s="351"/>
      <c r="AP13" s="350"/>
      <c r="AQ13" s="351"/>
      <c r="AR13" s="350"/>
      <c r="AS13" s="351"/>
      <c r="AT13" s="350"/>
      <c r="AU13" s="351"/>
      <c r="AV13" s="350"/>
      <c r="AW13" s="351"/>
      <c r="AX13" s="350"/>
      <c r="AY13" s="351"/>
      <c r="AZ13" s="350"/>
      <c r="BA13" s="351"/>
      <c r="BB13" s="350"/>
      <c r="BC13" s="351"/>
      <c r="BD13" s="350"/>
      <c r="BE13" s="351"/>
      <c r="BF13" s="350"/>
      <c r="BG13" s="351"/>
      <c r="BH13" s="350"/>
      <c r="BI13" s="351"/>
      <c r="BJ13" s="350"/>
      <c r="BK13" s="351"/>
      <c r="BL13" s="350"/>
      <c r="BM13" s="351"/>
      <c r="BN13" s="350"/>
      <c r="BO13" s="351"/>
      <c r="BP13" s="350"/>
      <c r="BQ13" s="351"/>
      <c r="BR13" s="350"/>
      <c r="BS13" s="351"/>
      <c r="BT13" s="350"/>
      <c r="BU13" s="351"/>
      <c r="BV13" s="350"/>
      <c r="BW13" s="351"/>
      <c r="BX13" s="350"/>
      <c r="BY13" s="351"/>
      <c r="BZ13" s="350"/>
      <c r="CA13" s="351"/>
      <c r="CB13" s="350"/>
      <c r="CC13" s="351"/>
      <c r="CD13" s="350"/>
      <c r="CE13" s="351"/>
      <c r="CF13" s="350"/>
      <c r="CG13" s="351"/>
      <c r="CH13" s="350"/>
      <c r="CI13" s="351"/>
      <c r="CJ13" s="350"/>
      <c r="CK13" s="351"/>
      <c r="CL13" s="350"/>
      <c r="CM13" s="351"/>
      <c r="CN13" s="350"/>
      <c r="CO13" s="351"/>
      <c r="CP13" s="350"/>
      <c r="CQ13" s="351"/>
      <c r="CR13" s="350"/>
      <c r="CS13" s="351"/>
      <c r="CT13" s="350"/>
      <c r="CU13" s="351"/>
      <c r="CV13" s="350"/>
      <c r="CW13" s="351"/>
      <c r="CX13" s="350"/>
      <c r="CY13" s="351"/>
      <c r="CZ13" s="350"/>
      <c r="DA13" s="351"/>
      <c r="DB13" s="350"/>
      <c r="DC13" s="351"/>
      <c r="DD13" s="350"/>
      <c r="DE13" s="351"/>
      <c r="DF13" s="350"/>
      <c r="DG13" s="351"/>
      <c r="DH13" s="350"/>
      <c r="DI13" s="351"/>
      <c r="DJ13" s="350"/>
      <c r="DK13" s="351"/>
      <c r="DL13" s="350"/>
      <c r="DM13" s="351"/>
      <c r="DN13" s="350"/>
      <c r="DO13" s="351"/>
      <c r="DP13" s="350"/>
      <c r="DQ13" s="351"/>
      <c r="DR13" s="350"/>
      <c r="DS13" s="351"/>
      <c r="DT13" s="350"/>
      <c r="DU13" s="351"/>
      <c r="DV13" s="350"/>
      <c r="DW13" s="351"/>
      <c r="DX13" s="350"/>
      <c r="DY13" s="351"/>
      <c r="DZ13" s="350"/>
      <c r="EA13" s="351"/>
      <c r="EB13" s="350"/>
      <c r="EC13" s="351"/>
      <c r="ED13" s="350"/>
      <c r="EE13" s="351"/>
      <c r="EF13" s="350"/>
      <c r="EG13" s="351"/>
      <c r="EH13" s="350"/>
      <c r="EI13" s="351"/>
      <c r="EJ13" s="350"/>
      <c r="EK13" s="351"/>
      <c r="EL13" s="350"/>
      <c r="EM13" s="351"/>
      <c r="EN13" s="350"/>
      <c r="EO13" s="351"/>
      <c r="EP13" s="350"/>
      <c r="EQ13" s="351"/>
      <c r="ER13" s="350"/>
      <c r="ES13" s="351"/>
      <c r="ET13" s="350"/>
      <c r="EU13" s="351"/>
      <c r="EV13" s="350"/>
      <c r="EW13" s="351"/>
      <c r="EX13" s="350"/>
      <c r="EY13" s="351"/>
      <c r="EZ13" s="350"/>
      <c r="FA13" s="351"/>
      <c r="FB13" s="350"/>
      <c r="FC13" s="351"/>
      <c r="FD13" s="350"/>
      <c r="FE13" s="351"/>
      <c r="FF13" s="350"/>
      <c r="FG13" s="351"/>
      <c r="FH13" s="350"/>
      <c r="FI13" s="351"/>
      <c r="FJ13" s="350"/>
      <c r="FK13" s="351"/>
      <c r="FL13" s="350"/>
      <c r="FM13" s="351"/>
      <c r="FN13" s="350"/>
      <c r="FO13" s="351"/>
      <c r="FP13" s="350"/>
      <c r="FQ13" s="351"/>
      <c r="FR13" s="350"/>
      <c r="FS13" s="351"/>
      <c r="FT13" s="350"/>
      <c r="FU13" s="351"/>
      <c r="FV13" s="350"/>
      <c r="FW13" s="351"/>
      <c r="FX13" s="350"/>
      <c r="FY13" s="351"/>
      <c r="FZ13" s="350"/>
      <c r="GA13" s="351"/>
      <c r="GB13" s="350"/>
      <c r="GC13" s="351"/>
      <c r="GD13" s="350"/>
      <c r="GE13" s="351"/>
      <c r="GF13" s="350"/>
      <c r="GG13" s="351"/>
      <c r="GH13" s="350"/>
      <c r="GI13" s="351"/>
      <c r="GJ13" s="350"/>
      <c r="GK13" s="351"/>
      <c r="GL13" s="350"/>
      <c r="GM13" s="351"/>
      <c r="GN13" s="350"/>
      <c r="GO13" s="351"/>
      <c r="GP13" s="350"/>
      <c r="GQ13" s="351"/>
      <c r="GR13" s="350"/>
      <c r="GS13" s="351"/>
      <c r="GT13" s="350"/>
      <c r="GU13" s="351"/>
      <c r="GV13" s="350"/>
      <c r="GW13" s="351"/>
      <c r="GX13" s="350"/>
      <c r="GY13" s="351"/>
      <c r="GZ13" s="350"/>
      <c r="HA13" s="351"/>
      <c r="HB13" s="350"/>
      <c r="HC13" s="351"/>
      <c r="HD13" s="350"/>
      <c r="HE13" s="351"/>
    </row>
    <row r="14" spans="1:213" s="206" customFormat="1">
      <c r="A14" s="337" t="s">
        <v>421</v>
      </c>
      <c r="D14" s="219"/>
      <c r="F14" s="219"/>
      <c r="H14" s="219"/>
      <c r="I14" s="397">
        <v>0</v>
      </c>
      <c r="J14" s="220" t="str">
        <f t="shared" si="16"/>
        <v xml:space="preserve"> </v>
      </c>
      <c r="K14" s="207"/>
      <c r="L14" s="253">
        <v>0</v>
      </c>
      <c r="M14" s="369" t="str">
        <f t="shared" si="15"/>
        <v xml:space="preserve"> </v>
      </c>
      <c r="N14" s="350">
        <v>0</v>
      </c>
      <c r="O14" s="351">
        <v>0</v>
      </c>
      <c r="P14" s="350">
        <v>0</v>
      </c>
      <c r="Q14" s="351">
        <v>0</v>
      </c>
      <c r="R14" s="350">
        <v>0</v>
      </c>
      <c r="S14" s="351">
        <f t="shared" si="17"/>
        <v>0</v>
      </c>
      <c r="T14" s="350">
        <v>0</v>
      </c>
      <c r="U14" s="351">
        <v>0</v>
      </c>
      <c r="V14" s="350">
        <v>0</v>
      </c>
      <c r="W14" s="351">
        <v>0</v>
      </c>
      <c r="X14" s="350">
        <v>0</v>
      </c>
      <c r="Y14" s="351">
        <v>0</v>
      </c>
      <c r="Z14" s="350">
        <v>0</v>
      </c>
      <c r="AA14" s="390">
        <v>0</v>
      </c>
      <c r="AB14" s="350"/>
      <c r="AC14" s="351"/>
      <c r="AD14" s="350"/>
      <c r="AE14" s="351"/>
      <c r="AF14" s="350"/>
      <c r="AG14" s="351"/>
      <c r="AH14" s="350"/>
      <c r="AI14" s="351"/>
      <c r="AJ14" s="350"/>
      <c r="AK14" s="351"/>
      <c r="AL14" s="350"/>
      <c r="AM14" s="351"/>
      <c r="AN14" s="350"/>
      <c r="AO14" s="351"/>
      <c r="AP14" s="350"/>
      <c r="AQ14" s="351"/>
      <c r="AR14" s="350"/>
      <c r="AS14" s="351"/>
      <c r="AT14" s="350"/>
      <c r="AU14" s="351"/>
      <c r="AV14" s="350"/>
      <c r="AW14" s="351"/>
      <c r="AX14" s="350"/>
      <c r="AY14" s="351"/>
      <c r="AZ14" s="350"/>
      <c r="BA14" s="351"/>
      <c r="BB14" s="350"/>
      <c r="BC14" s="351"/>
      <c r="BD14" s="350"/>
      <c r="BE14" s="351"/>
      <c r="BF14" s="350"/>
      <c r="BG14" s="351"/>
      <c r="BH14" s="350"/>
      <c r="BI14" s="351"/>
      <c r="BJ14" s="350"/>
      <c r="BK14" s="351"/>
      <c r="BL14" s="350"/>
      <c r="BM14" s="351"/>
      <c r="BN14" s="350"/>
      <c r="BO14" s="351"/>
      <c r="BP14" s="350"/>
      <c r="BQ14" s="351"/>
      <c r="BR14" s="350"/>
      <c r="BS14" s="351"/>
      <c r="BT14" s="350"/>
      <c r="BU14" s="351"/>
      <c r="BV14" s="350"/>
      <c r="BW14" s="351"/>
      <c r="BX14" s="350"/>
      <c r="BY14" s="351"/>
      <c r="BZ14" s="350"/>
      <c r="CA14" s="351"/>
      <c r="CB14" s="350"/>
      <c r="CC14" s="351"/>
      <c r="CD14" s="350"/>
      <c r="CE14" s="351"/>
      <c r="CF14" s="350"/>
      <c r="CG14" s="351"/>
      <c r="CH14" s="350"/>
      <c r="CI14" s="351"/>
      <c r="CJ14" s="350"/>
      <c r="CK14" s="351"/>
      <c r="CL14" s="350"/>
      <c r="CM14" s="351"/>
      <c r="CN14" s="350"/>
      <c r="CO14" s="351"/>
      <c r="CP14" s="350"/>
      <c r="CQ14" s="351"/>
      <c r="CR14" s="350"/>
      <c r="CS14" s="351"/>
      <c r="CT14" s="350"/>
      <c r="CU14" s="351"/>
      <c r="CV14" s="350"/>
      <c r="CW14" s="351"/>
      <c r="CX14" s="350"/>
      <c r="CY14" s="351"/>
      <c r="CZ14" s="350"/>
      <c r="DA14" s="351"/>
      <c r="DB14" s="350"/>
      <c r="DC14" s="351"/>
      <c r="DD14" s="350"/>
      <c r="DE14" s="351"/>
      <c r="DF14" s="350"/>
      <c r="DG14" s="351"/>
      <c r="DH14" s="350"/>
      <c r="DI14" s="351"/>
      <c r="DJ14" s="350"/>
      <c r="DK14" s="351"/>
      <c r="DL14" s="350"/>
      <c r="DM14" s="351"/>
      <c r="DN14" s="350"/>
      <c r="DO14" s="351"/>
      <c r="DP14" s="350"/>
      <c r="DQ14" s="351"/>
      <c r="DR14" s="350"/>
      <c r="DS14" s="351"/>
      <c r="DT14" s="350"/>
      <c r="DU14" s="351"/>
      <c r="DV14" s="350"/>
      <c r="DW14" s="351"/>
      <c r="DX14" s="350"/>
      <c r="DY14" s="351"/>
      <c r="DZ14" s="350"/>
      <c r="EA14" s="351"/>
      <c r="EB14" s="350"/>
      <c r="EC14" s="351"/>
      <c r="ED14" s="350"/>
      <c r="EE14" s="351"/>
      <c r="EF14" s="350"/>
      <c r="EG14" s="351"/>
      <c r="EH14" s="350"/>
      <c r="EI14" s="351"/>
      <c r="EJ14" s="350"/>
      <c r="EK14" s="351"/>
      <c r="EL14" s="350"/>
      <c r="EM14" s="351"/>
      <c r="EN14" s="350"/>
      <c r="EO14" s="351"/>
      <c r="EP14" s="350"/>
      <c r="EQ14" s="351"/>
      <c r="ER14" s="350"/>
      <c r="ES14" s="351"/>
      <c r="ET14" s="350"/>
      <c r="EU14" s="351"/>
      <c r="EV14" s="350"/>
      <c r="EW14" s="351"/>
      <c r="EX14" s="350"/>
      <c r="EY14" s="351"/>
      <c r="EZ14" s="350"/>
      <c r="FA14" s="351"/>
      <c r="FB14" s="350"/>
      <c r="FC14" s="351"/>
      <c r="FD14" s="350"/>
      <c r="FE14" s="351"/>
      <c r="FF14" s="350"/>
      <c r="FG14" s="351"/>
      <c r="FH14" s="350"/>
      <c r="FI14" s="351"/>
      <c r="FJ14" s="350"/>
      <c r="FK14" s="351"/>
      <c r="FL14" s="350"/>
      <c r="FM14" s="351"/>
      <c r="FN14" s="350"/>
      <c r="FO14" s="351"/>
      <c r="FP14" s="350"/>
      <c r="FQ14" s="351"/>
      <c r="FR14" s="350"/>
      <c r="FS14" s="351"/>
      <c r="FT14" s="350"/>
      <c r="FU14" s="351"/>
      <c r="FV14" s="350"/>
      <c r="FW14" s="351"/>
      <c r="FX14" s="350"/>
      <c r="FY14" s="351"/>
      <c r="FZ14" s="350"/>
      <c r="GA14" s="351"/>
      <c r="GB14" s="350"/>
      <c r="GC14" s="351"/>
      <c r="GD14" s="350"/>
      <c r="GE14" s="351"/>
      <c r="GF14" s="350"/>
      <c r="GG14" s="351"/>
      <c r="GH14" s="350"/>
      <c r="GI14" s="351"/>
      <c r="GJ14" s="350"/>
      <c r="GK14" s="351"/>
      <c r="GL14" s="350"/>
      <c r="GM14" s="351"/>
      <c r="GN14" s="350"/>
      <c r="GO14" s="351"/>
      <c r="GP14" s="350"/>
      <c r="GQ14" s="351"/>
      <c r="GR14" s="350"/>
      <c r="GS14" s="351"/>
      <c r="GT14" s="350"/>
      <c r="GU14" s="351"/>
      <c r="GV14" s="350"/>
      <c r="GW14" s="351"/>
      <c r="GX14" s="350"/>
      <c r="GY14" s="351"/>
      <c r="GZ14" s="350"/>
      <c r="HA14" s="351"/>
      <c r="HB14" s="350"/>
      <c r="HC14" s="351"/>
      <c r="HD14" s="350"/>
      <c r="HE14" s="351"/>
    </row>
    <row r="15" spans="1:213" s="205" customFormat="1">
      <c r="A15" s="337" t="s">
        <v>421</v>
      </c>
      <c r="D15" s="218"/>
      <c r="F15" s="218"/>
      <c r="H15" s="218"/>
      <c r="I15" s="396">
        <v>0</v>
      </c>
      <c r="J15" s="222" t="str">
        <f t="shared" si="16"/>
        <v xml:space="preserve"> </v>
      </c>
      <c r="K15" s="212"/>
      <c r="L15" s="253">
        <v>0</v>
      </c>
      <c r="M15" s="254" t="str">
        <f t="shared" ref="M15:M18" si="18">IF(G15=0," ",L15/G15)</f>
        <v xml:space="preserve"> </v>
      </c>
      <c r="N15" s="348">
        <v>0</v>
      </c>
      <c r="O15" s="349">
        <v>0</v>
      </c>
      <c r="P15" s="348">
        <v>0</v>
      </c>
      <c r="Q15" s="349">
        <v>0</v>
      </c>
      <c r="R15" s="348">
        <v>0</v>
      </c>
      <c r="S15" s="349">
        <f t="shared" si="17"/>
        <v>0</v>
      </c>
      <c r="T15" s="348">
        <v>0</v>
      </c>
      <c r="U15" s="349">
        <v>0</v>
      </c>
      <c r="V15" s="348">
        <v>0</v>
      </c>
      <c r="W15" s="349">
        <v>0</v>
      </c>
      <c r="X15" s="348">
        <v>0</v>
      </c>
      <c r="Y15" s="349">
        <v>0</v>
      </c>
      <c r="Z15" s="348">
        <v>0</v>
      </c>
      <c r="AA15" s="389">
        <v>0</v>
      </c>
      <c r="AB15" s="348"/>
      <c r="AC15" s="349"/>
      <c r="AD15" s="348"/>
      <c r="AE15" s="349"/>
      <c r="AF15" s="348"/>
      <c r="AG15" s="349"/>
      <c r="AH15" s="348"/>
      <c r="AI15" s="349"/>
      <c r="AJ15" s="348"/>
      <c r="AK15" s="349"/>
      <c r="AL15" s="348"/>
      <c r="AM15" s="349"/>
      <c r="AN15" s="348"/>
      <c r="AO15" s="349"/>
      <c r="AP15" s="348"/>
      <c r="AQ15" s="349"/>
      <c r="AR15" s="348"/>
      <c r="AS15" s="349"/>
      <c r="AT15" s="348"/>
      <c r="AU15" s="349"/>
      <c r="AV15" s="348"/>
      <c r="AW15" s="349"/>
      <c r="AX15" s="348"/>
      <c r="AY15" s="349"/>
      <c r="AZ15" s="348"/>
      <c r="BA15" s="349"/>
      <c r="BB15" s="348"/>
      <c r="BC15" s="349"/>
      <c r="BD15" s="348"/>
      <c r="BE15" s="349"/>
      <c r="BF15" s="348"/>
      <c r="BG15" s="349"/>
      <c r="BH15" s="348"/>
      <c r="BI15" s="349"/>
      <c r="BJ15" s="348"/>
      <c r="BK15" s="349"/>
      <c r="BL15" s="348"/>
      <c r="BM15" s="349"/>
      <c r="BN15" s="348"/>
      <c r="BO15" s="349"/>
      <c r="BP15" s="348"/>
      <c r="BQ15" s="349"/>
      <c r="BR15" s="348"/>
      <c r="BS15" s="349"/>
      <c r="BT15" s="348"/>
      <c r="BU15" s="349"/>
      <c r="BV15" s="348"/>
      <c r="BW15" s="349"/>
      <c r="BX15" s="348"/>
      <c r="BY15" s="349"/>
      <c r="BZ15" s="348"/>
      <c r="CA15" s="349"/>
      <c r="CB15" s="348"/>
      <c r="CC15" s="349"/>
      <c r="CD15" s="348"/>
      <c r="CE15" s="349"/>
      <c r="CF15" s="348"/>
      <c r="CG15" s="349"/>
      <c r="CH15" s="348"/>
      <c r="CI15" s="349"/>
      <c r="CJ15" s="348"/>
      <c r="CK15" s="349"/>
      <c r="CL15" s="348"/>
      <c r="CM15" s="349"/>
      <c r="CN15" s="348"/>
      <c r="CO15" s="349"/>
      <c r="CP15" s="348"/>
      <c r="CQ15" s="349"/>
      <c r="CR15" s="348"/>
      <c r="CS15" s="349"/>
      <c r="CT15" s="348"/>
      <c r="CU15" s="349"/>
      <c r="CV15" s="348"/>
      <c r="CW15" s="349"/>
      <c r="CX15" s="348"/>
      <c r="CY15" s="349"/>
      <c r="CZ15" s="348"/>
      <c r="DA15" s="349"/>
      <c r="DB15" s="348"/>
      <c r="DC15" s="349"/>
      <c r="DD15" s="348"/>
      <c r="DE15" s="349"/>
      <c r="DF15" s="348"/>
      <c r="DG15" s="349"/>
      <c r="DH15" s="348"/>
      <c r="DI15" s="349"/>
      <c r="DJ15" s="348"/>
      <c r="DK15" s="349"/>
      <c r="DL15" s="348"/>
      <c r="DM15" s="349"/>
      <c r="DN15" s="348"/>
      <c r="DO15" s="349"/>
      <c r="DP15" s="348"/>
      <c r="DQ15" s="349"/>
      <c r="DR15" s="348"/>
      <c r="DS15" s="349"/>
      <c r="DT15" s="348"/>
      <c r="DU15" s="349"/>
      <c r="DV15" s="348"/>
      <c r="DW15" s="349"/>
      <c r="DX15" s="348"/>
      <c r="DY15" s="349"/>
      <c r="DZ15" s="348"/>
      <c r="EA15" s="349"/>
      <c r="EB15" s="348"/>
      <c r="EC15" s="349"/>
      <c r="ED15" s="348"/>
      <c r="EE15" s="349"/>
      <c r="EF15" s="348"/>
      <c r="EG15" s="349"/>
      <c r="EH15" s="348"/>
      <c r="EI15" s="349"/>
      <c r="EJ15" s="348"/>
      <c r="EK15" s="349"/>
      <c r="EL15" s="348"/>
      <c r="EM15" s="349"/>
      <c r="EN15" s="348"/>
      <c r="EO15" s="349"/>
      <c r="EP15" s="348"/>
      <c r="EQ15" s="349"/>
      <c r="ER15" s="348"/>
      <c r="ES15" s="349"/>
      <c r="ET15" s="348"/>
      <c r="EU15" s="349"/>
      <c r="EV15" s="348"/>
      <c r="EW15" s="349"/>
      <c r="EX15" s="348"/>
      <c r="EY15" s="349"/>
      <c r="EZ15" s="348"/>
      <c r="FA15" s="349"/>
      <c r="FB15" s="348"/>
      <c r="FC15" s="349"/>
      <c r="FD15" s="348"/>
      <c r="FE15" s="349"/>
      <c r="FF15" s="348"/>
      <c r="FG15" s="349"/>
      <c r="FH15" s="348"/>
      <c r="FI15" s="349"/>
      <c r="FJ15" s="348"/>
      <c r="FK15" s="349"/>
      <c r="FL15" s="348"/>
      <c r="FM15" s="349"/>
      <c r="FN15" s="348"/>
      <c r="FO15" s="349"/>
      <c r="FP15" s="348"/>
      <c r="FQ15" s="349"/>
      <c r="FR15" s="348"/>
      <c r="FS15" s="349"/>
      <c r="FT15" s="348"/>
      <c r="FU15" s="349"/>
      <c r="FV15" s="348"/>
      <c r="FW15" s="349"/>
      <c r="FX15" s="348"/>
      <c r="FY15" s="349"/>
      <c r="FZ15" s="348"/>
      <c r="GA15" s="349"/>
      <c r="GB15" s="348"/>
      <c r="GC15" s="349"/>
      <c r="GD15" s="348"/>
      <c r="GE15" s="349"/>
      <c r="GF15" s="348"/>
      <c r="GG15" s="349"/>
      <c r="GH15" s="348"/>
      <c r="GI15" s="349"/>
      <c r="GJ15" s="348"/>
      <c r="GK15" s="349"/>
      <c r="GL15" s="348"/>
      <c r="GM15" s="349"/>
      <c r="GN15" s="348"/>
      <c r="GO15" s="349"/>
      <c r="GP15" s="348"/>
      <c r="GQ15" s="349"/>
      <c r="GR15" s="348"/>
      <c r="GS15" s="349"/>
      <c r="GT15" s="348"/>
      <c r="GU15" s="349"/>
      <c r="GV15" s="348"/>
      <c r="GW15" s="349"/>
      <c r="GX15" s="348"/>
      <c r="GY15" s="349"/>
      <c r="GZ15" s="348"/>
      <c r="HA15" s="349"/>
      <c r="HB15" s="348"/>
      <c r="HC15" s="349"/>
      <c r="HD15" s="348"/>
      <c r="HE15" s="349"/>
    </row>
    <row r="16" spans="1:213" s="205" customFormat="1">
      <c r="A16" s="337" t="s">
        <v>421</v>
      </c>
      <c r="D16" s="218"/>
      <c r="F16" s="218"/>
      <c r="H16" s="218"/>
      <c r="I16" s="396">
        <v>0</v>
      </c>
      <c r="J16" s="222" t="str">
        <f t="shared" si="16"/>
        <v xml:space="preserve"> </v>
      </c>
      <c r="K16" s="212"/>
      <c r="L16" s="253">
        <v>0</v>
      </c>
      <c r="M16" s="254" t="str">
        <f t="shared" si="18"/>
        <v xml:space="preserve"> </v>
      </c>
      <c r="N16" s="348">
        <v>0</v>
      </c>
      <c r="O16" s="349">
        <v>0</v>
      </c>
      <c r="P16" s="348">
        <v>0</v>
      </c>
      <c r="Q16" s="349">
        <v>0</v>
      </c>
      <c r="R16" s="348">
        <v>0</v>
      </c>
      <c r="S16" s="349">
        <v>0</v>
      </c>
      <c r="T16" s="348">
        <v>0</v>
      </c>
      <c r="U16" s="349">
        <v>0</v>
      </c>
      <c r="V16" s="348">
        <v>0</v>
      </c>
      <c r="W16" s="349">
        <v>0</v>
      </c>
      <c r="X16" s="348">
        <v>0</v>
      </c>
      <c r="Y16" s="349">
        <v>0</v>
      </c>
      <c r="Z16" s="348">
        <v>0</v>
      </c>
      <c r="AA16" s="389">
        <v>0</v>
      </c>
      <c r="AB16" s="348"/>
      <c r="AC16" s="349"/>
      <c r="AD16" s="348"/>
      <c r="AE16" s="349"/>
      <c r="AF16" s="348"/>
      <c r="AG16" s="349"/>
      <c r="AH16" s="348"/>
      <c r="AI16" s="349"/>
      <c r="AJ16" s="348"/>
      <c r="AK16" s="349"/>
      <c r="AL16" s="348"/>
      <c r="AM16" s="349"/>
      <c r="AN16" s="348"/>
      <c r="AO16" s="349"/>
      <c r="AP16" s="348"/>
      <c r="AQ16" s="349"/>
      <c r="AR16" s="348"/>
      <c r="AS16" s="349"/>
      <c r="AT16" s="348"/>
      <c r="AU16" s="349"/>
      <c r="AV16" s="348"/>
      <c r="AW16" s="349"/>
      <c r="AX16" s="348"/>
      <c r="AY16" s="349"/>
      <c r="AZ16" s="348"/>
      <c r="BA16" s="349"/>
      <c r="BB16" s="348"/>
      <c r="BC16" s="349"/>
      <c r="BD16" s="348"/>
      <c r="BE16" s="349"/>
      <c r="BF16" s="348"/>
      <c r="BG16" s="349"/>
      <c r="BH16" s="348"/>
      <c r="BI16" s="349"/>
      <c r="BJ16" s="348"/>
      <c r="BK16" s="349"/>
      <c r="BL16" s="348"/>
      <c r="BM16" s="349"/>
      <c r="BN16" s="348"/>
      <c r="BO16" s="349"/>
      <c r="BP16" s="348"/>
      <c r="BQ16" s="349"/>
      <c r="BR16" s="348"/>
      <c r="BS16" s="349"/>
      <c r="BT16" s="348"/>
      <c r="BU16" s="349"/>
      <c r="BV16" s="348"/>
      <c r="BW16" s="349"/>
      <c r="BX16" s="348"/>
      <c r="BY16" s="349"/>
      <c r="BZ16" s="348"/>
      <c r="CA16" s="349"/>
      <c r="CB16" s="348"/>
      <c r="CC16" s="349"/>
      <c r="CD16" s="348"/>
      <c r="CE16" s="349"/>
      <c r="CF16" s="348"/>
      <c r="CG16" s="349"/>
      <c r="CH16" s="348"/>
      <c r="CI16" s="349"/>
      <c r="CJ16" s="348"/>
      <c r="CK16" s="349"/>
      <c r="CL16" s="348"/>
      <c r="CM16" s="349"/>
      <c r="CN16" s="348"/>
      <c r="CO16" s="349"/>
      <c r="CP16" s="348"/>
      <c r="CQ16" s="349"/>
      <c r="CR16" s="348"/>
      <c r="CS16" s="349"/>
      <c r="CT16" s="348"/>
      <c r="CU16" s="349"/>
      <c r="CV16" s="348"/>
      <c r="CW16" s="349"/>
      <c r="CX16" s="348"/>
      <c r="CY16" s="349"/>
      <c r="CZ16" s="348"/>
      <c r="DA16" s="349"/>
      <c r="DB16" s="348"/>
      <c r="DC16" s="349"/>
      <c r="DD16" s="348"/>
      <c r="DE16" s="349"/>
      <c r="DF16" s="348"/>
      <c r="DG16" s="349"/>
      <c r="DH16" s="348"/>
      <c r="DI16" s="349"/>
      <c r="DJ16" s="348"/>
      <c r="DK16" s="349"/>
      <c r="DL16" s="348"/>
      <c r="DM16" s="349"/>
      <c r="DN16" s="348"/>
      <c r="DO16" s="349"/>
      <c r="DP16" s="348"/>
      <c r="DQ16" s="349"/>
      <c r="DR16" s="348"/>
      <c r="DS16" s="349"/>
      <c r="DT16" s="348"/>
      <c r="DU16" s="349"/>
      <c r="DV16" s="348"/>
      <c r="DW16" s="349"/>
      <c r="DX16" s="348"/>
      <c r="DY16" s="349"/>
      <c r="DZ16" s="348"/>
      <c r="EA16" s="349"/>
      <c r="EB16" s="348"/>
      <c r="EC16" s="349"/>
      <c r="ED16" s="348"/>
      <c r="EE16" s="349"/>
      <c r="EF16" s="348"/>
      <c r="EG16" s="349"/>
      <c r="EH16" s="348"/>
      <c r="EI16" s="349"/>
      <c r="EJ16" s="348"/>
      <c r="EK16" s="349"/>
      <c r="EL16" s="348"/>
      <c r="EM16" s="349"/>
      <c r="EN16" s="348"/>
      <c r="EO16" s="349"/>
      <c r="EP16" s="348"/>
      <c r="EQ16" s="349"/>
      <c r="ER16" s="348"/>
      <c r="ES16" s="349"/>
      <c r="ET16" s="348"/>
      <c r="EU16" s="349"/>
      <c r="EV16" s="348"/>
      <c r="EW16" s="349"/>
      <c r="EX16" s="348"/>
      <c r="EY16" s="349"/>
      <c r="EZ16" s="348"/>
      <c r="FA16" s="349"/>
      <c r="FB16" s="348"/>
      <c r="FC16" s="349"/>
      <c r="FD16" s="348"/>
      <c r="FE16" s="349"/>
      <c r="FF16" s="348"/>
      <c r="FG16" s="349"/>
      <c r="FH16" s="348"/>
      <c r="FI16" s="349"/>
      <c r="FJ16" s="348"/>
      <c r="FK16" s="349"/>
      <c r="FL16" s="348"/>
      <c r="FM16" s="349"/>
      <c r="FN16" s="348"/>
      <c r="FO16" s="349"/>
      <c r="FP16" s="348"/>
      <c r="FQ16" s="349"/>
      <c r="FR16" s="348"/>
      <c r="FS16" s="349"/>
      <c r="FT16" s="348"/>
      <c r="FU16" s="349"/>
      <c r="FV16" s="348"/>
      <c r="FW16" s="349"/>
      <c r="FX16" s="348"/>
      <c r="FY16" s="349"/>
      <c r="FZ16" s="348"/>
      <c r="GA16" s="349"/>
      <c r="GB16" s="348"/>
      <c r="GC16" s="349"/>
      <c r="GD16" s="348"/>
      <c r="GE16" s="349"/>
      <c r="GF16" s="348"/>
      <c r="GG16" s="349"/>
      <c r="GH16" s="348"/>
      <c r="GI16" s="349"/>
      <c r="GJ16" s="348"/>
      <c r="GK16" s="349"/>
      <c r="GL16" s="348"/>
      <c r="GM16" s="349"/>
      <c r="GN16" s="348"/>
      <c r="GO16" s="349"/>
      <c r="GP16" s="348"/>
      <c r="GQ16" s="349"/>
      <c r="GR16" s="348"/>
      <c r="GS16" s="349"/>
      <c r="GT16" s="348"/>
      <c r="GU16" s="349"/>
      <c r="GV16" s="348"/>
      <c r="GW16" s="349"/>
      <c r="GX16" s="348"/>
      <c r="GY16" s="349"/>
      <c r="GZ16" s="348"/>
      <c r="HA16" s="349"/>
      <c r="HB16" s="348"/>
      <c r="HC16" s="349"/>
      <c r="HD16" s="348"/>
      <c r="HE16" s="349"/>
    </row>
    <row r="17" spans="1:213" s="206" customFormat="1">
      <c r="A17" s="337" t="s">
        <v>421</v>
      </c>
      <c r="D17" s="219"/>
      <c r="F17" s="219"/>
      <c r="H17" s="219"/>
      <c r="I17" s="398">
        <v>0</v>
      </c>
      <c r="J17" s="220" t="str">
        <f t="shared" si="16"/>
        <v xml:space="preserve"> </v>
      </c>
      <c r="K17" s="382"/>
      <c r="L17" s="253">
        <v>0</v>
      </c>
      <c r="M17" s="369" t="str">
        <f t="shared" si="18"/>
        <v xml:space="preserve"> </v>
      </c>
      <c r="N17" s="383">
        <v>0</v>
      </c>
      <c r="O17" s="384">
        <v>0</v>
      </c>
      <c r="P17" s="383">
        <v>0</v>
      </c>
      <c r="Q17" s="384">
        <v>0</v>
      </c>
      <c r="R17" s="383">
        <v>0</v>
      </c>
      <c r="S17" s="384">
        <v>0</v>
      </c>
      <c r="T17" s="383">
        <v>0</v>
      </c>
      <c r="U17" s="384">
        <v>0</v>
      </c>
      <c r="V17" s="383">
        <v>0</v>
      </c>
      <c r="W17" s="384">
        <v>0</v>
      </c>
      <c r="X17" s="383">
        <v>0</v>
      </c>
      <c r="Y17" s="384">
        <v>0</v>
      </c>
      <c r="Z17" s="383">
        <v>0</v>
      </c>
      <c r="AA17" s="391">
        <v>0</v>
      </c>
      <c r="AB17" s="383"/>
      <c r="AC17" s="384"/>
      <c r="AD17" s="383"/>
      <c r="AE17" s="384"/>
      <c r="AF17" s="383"/>
      <c r="AG17" s="384"/>
      <c r="AH17" s="383"/>
      <c r="AI17" s="384"/>
      <c r="AJ17" s="383"/>
      <c r="AK17" s="384"/>
      <c r="AL17" s="383"/>
      <c r="AM17" s="384"/>
      <c r="AN17" s="383"/>
      <c r="AO17" s="384"/>
      <c r="AP17" s="383"/>
      <c r="AQ17" s="384"/>
      <c r="AR17" s="383"/>
      <c r="AS17" s="384"/>
      <c r="AT17" s="383"/>
      <c r="AU17" s="384"/>
      <c r="AV17" s="383"/>
      <c r="AW17" s="384"/>
      <c r="AX17" s="383"/>
      <c r="AY17" s="384"/>
      <c r="AZ17" s="383"/>
      <c r="BA17" s="384"/>
      <c r="BB17" s="383"/>
      <c r="BC17" s="384"/>
      <c r="BD17" s="383"/>
      <c r="BE17" s="384"/>
      <c r="BF17" s="383"/>
      <c r="BG17" s="384"/>
      <c r="BH17" s="383"/>
      <c r="BI17" s="384"/>
      <c r="BJ17" s="383"/>
      <c r="BK17" s="384"/>
      <c r="BL17" s="383"/>
      <c r="BM17" s="384"/>
      <c r="BN17" s="383"/>
      <c r="BO17" s="384"/>
      <c r="BP17" s="383"/>
      <c r="BQ17" s="384"/>
      <c r="BR17" s="383"/>
      <c r="BS17" s="384"/>
      <c r="BT17" s="383"/>
      <c r="BU17" s="384"/>
      <c r="BV17" s="383"/>
      <c r="BW17" s="384"/>
      <c r="BX17" s="383"/>
      <c r="BY17" s="384"/>
      <c r="BZ17" s="383"/>
      <c r="CA17" s="384"/>
      <c r="CB17" s="383"/>
      <c r="CC17" s="384"/>
      <c r="CD17" s="383"/>
      <c r="CE17" s="384"/>
      <c r="CF17" s="383"/>
      <c r="CG17" s="384"/>
      <c r="CH17" s="383"/>
      <c r="CI17" s="384"/>
      <c r="CJ17" s="383"/>
      <c r="CK17" s="384"/>
      <c r="CL17" s="383"/>
      <c r="CM17" s="384"/>
      <c r="CN17" s="383"/>
      <c r="CO17" s="384"/>
      <c r="CP17" s="383"/>
      <c r="CQ17" s="384"/>
      <c r="CR17" s="383"/>
      <c r="CS17" s="384"/>
      <c r="CT17" s="383"/>
      <c r="CU17" s="384"/>
      <c r="CV17" s="383"/>
      <c r="CW17" s="384"/>
      <c r="CX17" s="383"/>
      <c r="CY17" s="384"/>
      <c r="CZ17" s="383"/>
      <c r="DA17" s="384"/>
      <c r="DB17" s="383"/>
      <c r="DC17" s="384"/>
      <c r="DD17" s="383"/>
      <c r="DE17" s="384"/>
      <c r="DF17" s="383"/>
      <c r="DG17" s="384"/>
      <c r="DH17" s="383"/>
      <c r="DI17" s="384"/>
      <c r="DJ17" s="383"/>
      <c r="DK17" s="384"/>
      <c r="DL17" s="383"/>
      <c r="DM17" s="384"/>
      <c r="DN17" s="383"/>
      <c r="DO17" s="384"/>
      <c r="DP17" s="383"/>
      <c r="DQ17" s="384"/>
      <c r="DR17" s="383"/>
      <c r="DS17" s="384"/>
      <c r="DT17" s="383"/>
      <c r="DU17" s="384"/>
      <c r="DV17" s="383"/>
      <c r="DW17" s="384"/>
      <c r="DX17" s="383"/>
      <c r="DY17" s="384"/>
      <c r="DZ17" s="383"/>
      <c r="EA17" s="384"/>
      <c r="EB17" s="383"/>
      <c r="EC17" s="384"/>
      <c r="ED17" s="383"/>
      <c r="EE17" s="384"/>
      <c r="EF17" s="383"/>
      <c r="EG17" s="384"/>
      <c r="EH17" s="383"/>
      <c r="EI17" s="384"/>
      <c r="EJ17" s="383"/>
      <c r="EK17" s="384"/>
      <c r="EL17" s="383"/>
      <c r="EM17" s="384"/>
      <c r="EN17" s="383"/>
      <c r="EO17" s="384"/>
      <c r="EP17" s="383"/>
      <c r="EQ17" s="384"/>
      <c r="ER17" s="383"/>
      <c r="ES17" s="384"/>
      <c r="ET17" s="383"/>
      <c r="EU17" s="384"/>
      <c r="EV17" s="383"/>
      <c r="EW17" s="384"/>
      <c r="EX17" s="383"/>
      <c r="EY17" s="384"/>
      <c r="EZ17" s="383"/>
      <c r="FA17" s="384"/>
      <c r="FB17" s="383"/>
      <c r="FC17" s="384"/>
      <c r="FD17" s="383"/>
      <c r="FE17" s="384"/>
      <c r="FF17" s="383"/>
      <c r="FG17" s="384"/>
      <c r="FH17" s="383"/>
      <c r="FI17" s="384"/>
      <c r="FJ17" s="383"/>
      <c r="FK17" s="384"/>
      <c r="FL17" s="383"/>
      <c r="FM17" s="384"/>
      <c r="FN17" s="383"/>
      <c r="FO17" s="384"/>
      <c r="FP17" s="383"/>
      <c r="FQ17" s="384"/>
      <c r="FR17" s="383"/>
      <c r="FS17" s="384"/>
      <c r="FT17" s="383"/>
      <c r="FU17" s="384"/>
      <c r="FV17" s="383"/>
      <c r="FW17" s="384"/>
      <c r="FX17" s="383"/>
      <c r="FY17" s="384"/>
      <c r="FZ17" s="383"/>
      <c r="GA17" s="384"/>
      <c r="GB17" s="383"/>
      <c r="GC17" s="384"/>
      <c r="GD17" s="383"/>
      <c r="GE17" s="384"/>
      <c r="GF17" s="383"/>
      <c r="GG17" s="384"/>
      <c r="GH17" s="383"/>
      <c r="GI17" s="384"/>
      <c r="GJ17" s="383"/>
      <c r="GK17" s="384"/>
      <c r="GL17" s="383"/>
      <c r="GM17" s="384"/>
      <c r="GN17" s="383"/>
      <c r="GO17" s="384"/>
      <c r="GP17" s="383"/>
      <c r="GQ17" s="384"/>
      <c r="GR17" s="383"/>
      <c r="GS17" s="384"/>
      <c r="GT17" s="383"/>
      <c r="GU17" s="384"/>
      <c r="GV17" s="383"/>
      <c r="GW17" s="384"/>
      <c r="GX17" s="383"/>
      <c r="GY17" s="384"/>
      <c r="GZ17" s="383"/>
      <c r="HA17" s="384"/>
      <c r="HB17" s="383"/>
      <c r="HC17" s="384"/>
      <c r="HD17" s="383"/>
      <c r="HE17" s="384"/>
    </row>
    <row r="18" spans="1:213" s="205" customFormat="1">
      <c r="A18" s="337" t="s">
        <v>421</v>
      </c>
      <c r="D18" s="218"/>
      <c r="F18" s="218"/>
      <c r="H18" s="218"/>
      <c r="I18" s="396">
        <v>0</v>
      </c>
      <c r="J18" s="222" t="str">
        <f t="shared" si="16"/>
        <v xml:space="preserve"> </v>
      </c>
      <c r="K18" s="212"/>
      <c r="L18" s="253">
        <v>0</v>
      </c>
      <c r="M18" s="254" t="str">
        <f t="shared" si="18"/>
        <v xml:space="preserve"> </v>
      </c>
      <c r="N18" s="348">
        <v>0</v>
      </c>
      <c r="O18" s="349">
        <v>0</v>
      </c>
      <c r="P18" s="348">
        <v>0</v>
      </c>
      <c r="Q18" s="349">
        <v>0</v>
      </c>
      <c r="R18" s="348">
        <v>0</v>
      </c>
      <c r="S18" s="349">
        <v>0</v>
      </c>
      <c r="T18" s="348">
        <v>0</v>
      </c>
      <c r="U18" s="349">
        <v>0</v>
      </c>
      <c r="V18" s="348">
        <v>0</v>
      </c>
      <c r="W18" s="349">
        <v>0</v>
      </c>
      <c r="X18" s="348">
        <v>0</v>
      </c>
      <c r="Y18" s="349">
        <v>0</v>
      </c>
      <c r="Z18" s="348">
        <v>0</v>
      </c>
      <c r="AA18" s="389">
        <v>0</v>
      </c>
      <c r="AB18" s="348"/>
      <c r="AC18" s="349"/>
      <c r="AD18" s="348"/>
      <c r="AE18" s="349"/>
      <c r="AF18" s="348"/>
      <c r="AG18" s="349"/>
      <c r="AH18" s="348"/>
      <c r="AI18" s="349"/>
      <c r="AJ18" s="348"/>
      <c r="AK18" s="349"/>
      <c r="AL18" s="348"/>
      <c r="AM18" s="349"/>
      <c r="AN18" s="348"/>
      <c r="AO18" s="349"/>
      <c r="AP18" s="348"/>
      <c r="AQ18" s="349"/>
      <c r="AR18" s="348"/>
      <c r="AS18" s="349"/>
      <c r="AT18" s="348"/>
      <c r="AU18" s="349"/>
      <c r="AV18" s="348"/>
      <c r="AW18" s="349"/>
      <c r="AX18" s="348"/>
      <c r="AY18" s="349"/>
      <c r="AZ18" s="348"/>
      <c r="BA18" s="349"/>
      <c r="BB18" s="348"/>
      <c r="BC18" s="349"/>
      <c r="BD18" s="348"/>
      <c r="BE18" s="349"/>
      <c r="BF18" s="348"/>
      <c r="BG18" s="349"/>
      <c r="BH18" s="348"/>
      <c r="BI18" s="349"/>
      <c r="BJ18" s="348"/>
      <c r="BK18" s="349"/>
      <c r="BL18" s="348"/>
      <c r="BM18" s="349"/>
      <c r="BN18" s="348"/>
      <c r="BO18" s="349"/>
      <c r="BP18" s="348"/>
      <c r="BQ18" s="349"/>
      <c r="BR18" s="348"/>
      <c r="BS18" s="349"/>
      <c r="BT18" s="348"/>
      <c r="BU18" s="349"/>
      <c r="BV18" s="348"/>
      <c r="BW18" s="349"/>
      <c r="BX18" s="348"/>
      <c r="BY18" s="349"/>
      <c r="BZ18" s="348"/>
      <c r="CA18" s="349"/>
      <c r="CB18" s="348"/>
      <c r="CC18" s="349"/>
      <c r="CD18" s="348"/>
      <c r="CE18" s="349"/>
      <c r="CF18" s="348"/>
      <c r="CG18" s="349"/>
      <c r="CH18" s="348"/>
      <c r="CI18" s="349"/>
      <c r="CJ18" s="348"/>
      <c r="CK18" s="349"/>
      <c r="CL18" s="348"/>
      <c r="CM18" s="349"/>
      <c r="CN18" s="348"/>
      <c r="CO18" s="349"/>
      <c r="CP18" s="348"/>
      <c r="CQ18" s="349"/>
      <c r="CR18" s="348"/>
      <c r="CS18" s="349"/>
      <c r="CT18" s="348"/>
      <c r="CU18" s="349"/>
      <c r="CV18" s="348"/>
      <c r="CW18" s="349"/>
      <c r="CX18" s="348"/>
      <c r="CY18" s="349"/>
      <c r="CZ18" s="348"/>
      <c r="DA18" s="349"/>
      <c r="DB18" s="348"/>
      <c r="DC18" s="349"/>
      <c r="DD18" s="348"/>
      <c r="DE18" s="349"/>
      <c r="DF18" s="348"/>
      <c r="DG18" s="349"/>
      <c r="DH18" s="348"/>
      <c r="DI18" s="349"/>
      <c r="DJ18" s="348"/>
      <c r="DK18" s="349"/>
      <c r="DL18" s="348"/>
      <c r="DM18" s="349"/>
      <c r="DN18" s="348"/>
      <c r="DO18" s="349"/>
      <c r="DP18" s="348"/>
      <c r="DQ18" s="349"/>
      <c r="DR18" s="348"/>
      <c r="DS18" s="349"/>
      <c r="DT18" s="348"/>
      <c r="DU18" s="349"/>
      <c r="DV18" s="348"/>
      <c r="DW18" s="349"/>
      <c r="DX18" s="348"/>
      <c r="DY18" s="349"/>
      <c r="DZ18" s="348"/>
      <c r="EA18" s="349"/>
      <c r="EB18" s="348"/>
      <c r="EC18" s="349"/>
      <c r="ED18" s="348"/>
      <c r="EE18" s="349"/>
      <c r="EF18" s="348"/>
      <c r="EG18" s="349"/>
      <c r="EH18" s="348"/>
      <c r="EI18" s="349"/>
      <c r="EJ18" s="348"/>
      <c r="EK18" s="349"/>
      <c r="EL18" s="348"/>
      <c r="EM18" s="349"/>
      <c r="EN18" s="348"/>
      <c r="EO18" s="349"/>
      <c r="EP18" s="348"/>
      <c r="EQ18" s="349"/>
      <c r="ER18" s="348"/>
      <c r="ES18" s="349"/>
      <c r="ET18" s="348"/>
      <c r="EU18" s="349"/>
      <c r="EV18" s="348"/>
      <c r="EW18" s="349"/>
      <c r="EX18" s="348"/>
      <c r="EY18" s="349"/>
      <c r="EZ18" s="348"/>
      <c r="FA18" s="349"/>
      <c r="FB18" s="348"/>
      <c r="FC18" s="349"/>
      <c r="FD18" s="348"/>
      <c r="FE18" s="349"/>
      <c r="FF18" s="348"/>
      <c r="FG18" s="349"/>
      <c r="FH18" s="348"/>
      <c r="FI18" s="349"/>
      <c r="FJ18" s="348"/>
      <c r="FK18" s="349"/>
      <c r="FL18" s="348"/>
      <c r="FM18" s="349"/>
      <c r="FN18" s="348"/>
      <c r="FO18" s="349"/>
      <c r="FP18" s="348"/>
      <c r="FQ18" s="349"/>
      <c r="FR18" s="348"/>
      <c r="FS18" s="349"/>
      <c r="FT18" s="348"/>
      <c r="FU18" s="349"/>
      <c r="FV18" s="348"/>
      <c r="FW18" s="349"/>
      <c r="FX18" s="348"/>
      <c r="FY18" s="349"/>
      <c r="FZ18" s="348"/>
      <c r="GA18" s="349"/>
      <c r="GB18" s="348"/>
      <c r="GC18" s="349"/>
      <c r="GD18" s="348"/>
      <c r="GE18" s="349"/>
      <c r="GF18" s="348"/>
      <c r="GG18" s="349"/>
      <c r="GH18" s="348"/>
      <c r="GI18" s="349"/>
      <c r="GJ18" s="348"/>
      <c r="GK18" s="349"/>
      <c r="GL18" s="348"/>
      <c r="GM18" s="349"/>
      <c r="GN18" s="348"/>
      <c r="GO18" s="349"/>
      <c r="GP18" s="348"/>
      <c r="GQ18" s="349"/>
      <c r="GR18" s="348"/>
      <c r="GS18" s="349"/>
      <c r="GT18" s="348"/>
      <c r="GU18" s="349"/>
      <c r="GV18" s="348"/>
      <c r="GW18" s="349"/>
      <c r="GX18" s="348"/>
      <c r="GY18" s="349"/>
      <c r="GZ18" s="348"/>
      <c r="HA18" s="349"/>
      <c r="HB18" s="348"/>
      <c r="HC18" s="349"/>
      <c r="HD18" s="348"/>
      <c r="HE18" s="349"/>
    </row>
    <row r="19" spans="1:213" s="206" customFormat="1">
      <c r="A19" s="337" t="s">
        <v>421</v>
      </c>
      <c r="D19" s="219"/>
      <c r="F19" s="219"/>
      <c r="H19" s="219"/>
      <c r="I19" s="398">
        <v>0</v>
      </c>
      <c r="J19" s="220" t="str">
        <f t="shared" ref="J19:J25" si="19">IF(I19&lt;&gt;SUM(O19,Q19,S19,U19,W19,Y19,AA19,AC19,AE19,AG19,AI19,AK19,AM19,AO19,AQ19,AS19,AU19,AW19,AY19,BA19,BC19,BE19,BG19,BI19,BK19,BM19,BO19,BQ19,BS19,BU19,BW19),"CHK"," ")</f>
        <v xml:space="preserve"> </v>
      </c>
      <c r="K19" s="382"/>
      <c r="L19" s="253">
        <v>0</v>
      </c>
      <c r="M19" s="369" t="str">
        <f t="shared" ref="M19:M25" si="20">IF(G19=0," ",L19/G19)</f>
        <v xml:space="preserve"> </v>
      </c>
      <c r="N19" s="383">
        <v>0</v>
      </c>
      <c r="O19" s="384">
        <v>0</v>
      </c>
      <c r="P19" s="383">
        <v>0</v>
      </c>
      <c r="Q19" s="384">
        <v>0</v>
      </c>
      <c r="R19" s="383">
        <v>0</v>
      </c>
      <c r="S19" s="384">
        <v>0</v>
      </c>
      <c r="T19" s="383">
        <v>0</v>
      </c>
      <c r="U19" s="384">
        <v>0</v>
      </c>
      <c r="V19" s="383">
        <v>0</v>
      </c>
      <c r="W19" s="384">
        <v>0</v>
      </c>
      <c r="X19" s="383">
        <v>0</v>
      </c>
      <c r="Y19" s="384">
        <f>I19</f>
        <v>0</v>
      </c>
      <c r="Z19" s="383">
        <v>0</v>
      </c>
      <c r="AA19" s="391">
        <v>0</v>
      </c>
      <c r="AB19" s="383"/>
      <c r="AC19" s="384"/>
      <c r="AD19" s="383"/>
      <c r="AE19" s="384"/>
      <c r="AF19" s="383"/>
      <c r="AG19" s="384"/>
      <c r="AH19" s="383"/>
      <c r="AI19" s="384"/>
      <c r="AJ19" s="383"/>
      <c r="AK19" s="384"/>
      <c r="AL19" s="383"/>
      <c r="AM19" s="384"/>
      <c r="AN19" s="383"/>
      <c r="AO19" s="384"/>
      <c r="AP19" s="383"/>
      <c r="AQ19" s="384"/>
      <c r="AR19" s="383"/>
      <c r="AS19" s="384"/>
      <c r="AT19" s="383"/>
      <c r="AU19" s="384"/>
      <c r="AV19" s="383"/>
      <c r="AW19" s="384"/>
      <c r="AX19" s="383"/>
      <c r="AY19" s="384"/>
      <c r="AZ19" s="383"/>
      <c r="BA19" s="384"/>
      <c r="BB19" s="383"/>
      <c r="BC19" s="384"/>
      <c r="BD19" s="383"/>
      <c r="BE19" s="384"/>
      <c r="BF19" s="383"/>
      <c r="BG19" s="384"/>
      <c r="BH19" s="383"/>
      <c r="BI19" s="384"/>
      <c r="BJ19" s="383"/>
      <c r="BK19" s="384"/>
      <c r="BL19" s="383"/>
      <c r="BM19" s="384"/>
      <c r="BN19" s="383"/>
      <c r="BO19" s="384"/>
      <c r="BP19" s="383"/>
      <c r="BQ19" s="384"/>
      <c r="BR19" s="383"/>
      <c r="BS19" s="384"/>
      <c r="BT19" s="383"/>
      <c r="BU19" s="384"/>
      <c r="BV19" s="383"/>
      <c r="BW19" s="384"/>
      <c r="BX19" s="383"/>
      <c r="BY19" s="384"/>
      <c r="BZ19" s="383"/>
      <c r="CA19" s="384"/>
      <c r="CB19" s="383"/>
      <c r="CC19" s="384"/>
      <c r="CD19" s="383"/>
      <c r="CE19" s="384"/>
      <c r="CF19" s="383"/>
      <c r="CG19" s="384"/>
      <c r="CH19" s="383"/>
      <c r="CI19" s="384"/>
      <c r="CJ19" s="383"/>
      <c r="CK19" s="384"/>
      <c r="CL19" s="383"/>
      <c r="CM19" s="384"/>
      <c r="CN19" s="383"/>
      <c r="CO19" s="384"/>
      <c r="CP19" s="383"/>
      <c r="CQ19" s="384"/>
      <c r="CR19" s="383"/>
      <c r="CS19" s="384"/>
      <c r="CT19" s="383"/>
      <c r="CU19" s="384"/>
      <c r="CV19" s="383"/>
      <c r="CW19" s="384"/>
      <c r="CX19" s="383"/>
      <c r="CY19" s="384"/>
      <c r="CZ19" s="383"/>
      <c r="DA19" s="384"/>
      <c r="DB19" s="383"/>
      <c r="DC19" s="384"/>
      <c r="DD19" s="383"/>
      <c r="DE19" s="384"/>
      <c r="DF19" s="383"/>
      <c r="DG19" s="384"/>
      <c r="DH19" s="383"/>
      <c r="DI19" s="384"/>
      <c r="DJ19" s="383"/>
      <c r="DK19" s="384"/>
      <c r="DL19" s="383"/>
      <c r="DM19" s="384"/>
      <c r="DN19" s="383"/>
      <c r="DO19" s="384"/>
      <c r="DP19" s="383"/>
      <c r="DQ19" s="384"/>
      <c r="DR19" s="383"/>
      <c r="DS19" s="384"/>
      <c r="DT19" s="383"/>
      <c r="DU19" s="384"/>
      <c r="DV19" s="383"/>
      <c r="DW19" s="384"/>
      <c r="DX19" s="383"/>
      <c r="DY19" s="384"/>
      <c r="DZ19" s="383"/>
      <c r="EA19" s="384"/>
      <c r="EB19" s="383"/>
      <c r="EC19" s="384"/>
      <c r="ED19" s="383"/>
      <c r="EE19" s="384"/>
      <c r="EF19" s="383"/>
      <c r="EG19" s="384"/>
      <c r="EH19" s="383"/>
      <c r="EI19" s="384"/>
      <c r="EJ19" s="383"/>
      <c r="EK19" s="384"/>
      <c r="EL19" s="383"/>
      <c r="EM19" s="384"/>
      <c r="EN19" s="383"/>
      <c r="EO19" s="384"/>
      <c r="EP19" s="383"/>
      <c r="EQ19" s="384"/>
      <c r="ER19" s="383"/>
      <c r="ES19" s="384"/>
      <c r="ET19" s="383"/>
      <c r="EU19" s="384"/>
      <c r="EV19" s="383"/>
      <c r="EW19" s="384"/>
      <c r="EX19" s="383"/>
      <c r="EY19" s="384"/>
      <c r="EZ19" s="383"/>
      <c r="FA19" s="384"/>
      <c r="FB19" s="383"/>
      <c r="FC19" s="384"/>
      <c r="FD19" s="383"/>
      <c r="FE19" s="384"/>
      <c r="FF19" s="383"/>
      <c r="FG19" s="384"/>
      <c r="FH19" s="383"/>
      <c r="FI19" s="384"/>
      <c r="FJ19" s="383"/>
      <c r="FK19" s="384"/>
      <c r="FL19" s="383"/>
      <c r="FM19" s="384"/>
      <c r="FN19" s="383"/>
      <c r="FO19" s="384"/>
      <c r="FP19" s="383"/>
      <c r="FQ19" s="384"/>
      <c r="FR19" s="383"/>
      <c r="FS19" s="384"/>
      <c r="FT19" s="383"/>
      <c r="FU19" s="384"/>
      <c r="FV19" s="383"/>
      <c r="FW19" s="384"/>
      <c r="FX19" s="383"/>
      <c r="FY19" s="384"/>
      <c r="FZ19" s="383"/>
      <c r="GA19" s="384"/>
      <c r="GB19" s="383"/>
      <c r="GC19" s="384"/>
      <c r="GD19" s="383"/>
      <c r="GE19" s="384"/>
      <c r="GF19" s="383"/>
      <c r="GG19" s="384"/>
      <c r="GH19" s="383"/>
      <c r="GI19" s="384"/>
      <c r="GJ19" s="383"/>
      <c r="GK19" s="384"/>
      <c r="GL19" s="383"/>
      <c r="GM19" s="384"/>
      <c r="GN19" s="383"/>
      <c r="GO19" s="384"/>
      <c r="GP19" s="383"/>
      <c r="GQ19" s="384"/>
      <c r="GR19" s="383"/>
      <c r="GS19" s="384"/>
      <c r="GT19" s="383"/>
      <c r="GU19" s="384"/>
      <c r="GV19" s="383"/>
      <c r="GW19" s="384"/>
      <c r="GX19" s="383"/>
      <c r="GY19" s="384"/>
      <c r="GZ19" s="383"/>
      <c r="HA19" s="384"/>
      <c r="HB19" s="383"/>
      <c r="HC19" s="384"/>
      <c r="HD19" s="383"/>
      <c r="HE19" s="384"/>
    </row>
    <row r="20" spans="1:213">
      <c r="A20" s="337" t="s">
        <v>421</v>
      </c>
      <c r="B20" s="205"/>
      <c r="C20" s="205"/>
      <c r="F20" s="219"/>
      <c r="G20" s="205"/>
      <c r="H20" s="219"/>
      <c r="I20" s="399">
        <v>0</v>
      </c>
      <c r="K20" s="369"/>
      <c r="L20" s="253">
        <v>0</v>
      </c>
      <c r="M20" s="250" t="str">
        <f t="shared" si="20"/>
        <v xml:space="preserve"> </v>
      </c>
      <c r="N20" s="363">
        <v>0</v>
      </c>
      <c r="O20" s="364">
        <v>0</v>
      </c>
      <c r="P20" s="363">
        <v>0</v>
      </c>
      <c r="Q20" s="364">
        <v>0</v>
      </c>
      <c r="R20" s="363">
        <v>0</v>
      </c>
      <c r="S20" s="364">
        <v>0</v>
      </c>
      <c r="T20" s="363">
        <v>0</v>
      </c>
      <c r="U20" s="364">
        <v>0</v>
      </c>
      <c r="V20" s="363">
        <v>0</v>
      </c>
      <c r="W20" s="364">
        <v>0</v>
      </c>
      <c r="X20" s="363">
        <v>0</v>
      </c>
      <c r="Y20" s="364">
        <v>0</v>
      </c>
      <c r="Z20" s="363">
        <v>0</v>
      </c>
      <c r="AA20" s="392">
        <v>0</v>
      </c>
      <c r="AB20" s="363"/>
      <c r="AC20" s="364"/>
      <c r="AD20" s="363"/>
      <c r="AE20" s="364"/>
      <c r="AF20" s="363"/>
      <c r="AG20" s="364"/>
      <c r="AH20" s="363"/>
      <c r="AI20" s="364"/>
      <c r="AJ20" s="363"/>
      <c r="AK20" s="364"/>
      <c r="AL20" s="363"/>
      <c r="AM20" s="364"/>
      <c r="AN20" s="363"/>
      <c r="AO20" s="364"/>
      <c r="AP20" s="363"/>
      <c r="AQ20" s="364"/>
      <c r="AR20" s="363"/>
      <c r="AS20" s="364"/>
      <c r="AT20" s="363"/>
      <c r="AU20" s="364"/>
      <c r="AV20" s="363"/>
      <c r="AW20" s="364"/>
      <c r="AX20" s="363"/>
      <c r="AY20" s="364"/>
      <c r="AZ20" s="363"/>
      <c r="BA20" s="364"/>
      <c r="BB20" s="363"/>
      <c r="BC20" s="364"/>
      <c r="BD20" s="363"/>
      <c r="BE20" s="364"/>
      <c r="BF20" s="363"/>
      <c r="BG20" s="364"/>
      <c r="BH20" s="363"/>
      <c r="BI20" s="364"/>
      <c r="BJ20" s="363"/>
      <c r="BK20" s="364"/>
      <c r="BL20" s="363"/>
      <c r="BM20" s="364"/>
      <c r="BN20" s="363"/>
      <c r="BO20" s="364"/>
      <c r="BP20" s="363"/>
      <c r="BQ20" s="364"/>
      <c r="BR20" s="363"/>
      <c r="BS20" s="364"/>
      <c r="BT20" s="363"/>
      <c r="BU20" s="364"/>
      <c r="BV20" s="363"/>
      <c r="BW20" s="364"/>
      <c r="BX20" s="363"/>
      <c r="BY20" s="364"/>
      <c r="BZ20" s="363"/>
      <c r="CA20" s="364"/>
      <c r="CB20" s="363"/>
      <c r="CC20" s="364"/>
      <c r="CD20" s="363"/>
      <c r="CE20" s="364"/>
      <c r="CF20" s="363"/>
      <c r="CG20" s="364"/>
      <c r="CH20" s="363"/>
      <c r="CI20" s="364"/>
      <c r="CJ20" s="363"/>
      <c r="CK20" s="364"/>
      <c r="CL20" s="363"/>
      <c r="CM20" s="364"/>
      <c r="CN20" s="363"/>
      <c r="CO20" s="364"/>
      <c r="CP20" s="363"/>
      <c r="CQ20" s="364"/>
      <c r="CR20" s="363"/>
      <c r="CS20" s="364"/>
      <c r="CT20" s="363"/>
      <c r="CU20" s="364"/>
      <c r="CV20" s="363"/>
      <c r="CW20" s="364"/>
      <c r="CX20" s="363"/>
      <c r="CY20" s="364"/>
      <c r="CZ20" s="363"/>
      <c r="DA20" s="364"/>
      <c r="DB20" s="363"/>
      <c r="DC20" s="364"/>
      <c r="DD20" s="363"/>
      <c r="DE20" s="364"/>
      <c r="DF20" s="363"/>
      <c r="DG20" s="364"/>
      <c r="DH20" s="363"/>
      <c r="DI20" s="364"/>
      <c r="DJ20" s="363"/>
      <c r="DK20" s="364"/>
      <c r="DL20" s="363"/>
      <c r="DM20" s="364"/>
      <c r="DN20" s="363"/>
      <c r="DO20" s="364"/>
      <c r="DP20" s="363"/>
      <c r="DQ20" s="364"/>
      <c r="DR20" s="363"/>
      <c r="DS20" s="364"/>
      <c r="DT20" s="363"/>
      <c r="DU20" s="364"/>
      <c r="DV20" s="363"/>
      <c r="DW20" s="364"/>
      <c r="DX20" s="363"/>
      <c r="DY20" s="364"/>
      <c r="DZ20" s="363"/>
      <c r="EA20" s="364"/>
      <c r="EB20" s="363"/>
      <c r="EC20" s="364"/>
      <c r="ED20" s="363"/>
      <c r="EE20" s="364"/>
      <c r="EF20" s="363"/>
      <c r="EG20" s="364"/>
      <c r="EH20" s="363"/>
      <c r="EI20" s="364"/>
      <c r="EJ20" s="363"/>
      <c r="EK20" s="364"/>
      <c r="EL20" s="363"/>
      <c r="EM20" s="364"/>
      <c r="EN20" s="363"/>
      <c r="EO20" s="364"/>
      <c r="EP20" s="363"/>
      <c r="EQ20" s="364"/>
      <c r="ER20" s="363"/>
      <c r="ES20" s="364"/>
      <c r="ET20" s="363"/>
      <c r="EU20" s="364"/>
      <c r="EV20" s="363"/>
      <c r="EW20" s="364"/>
      <c r="EX20" s="363"/>
      <c r="EY20" s="364"/>
      <c r="EZ20" s="363"/>
      <c r="FA20" s="364"/>
      <c r="FB20" s="363"/>
      <c r="FC20" s="364"/>
      <c r="FD20" s="363"/>
      <c r="FE20" s="364"/>
      <c r="FF20" s="363"/>
      <c r="FG20" s="364"/>
      <c r="FH20" s="363"/>
      <c r="FI20" s="364"/>
      <c r="FJ20" s="363"/>
      <c r="FK20" s="364"/>
      <c r="FL20" s="363"/>
      <c r="FM20" s="364"/>
      <c r="FN20" s="363"/>
      <c r="FO20" s="364"/>
      <c r="FP20" s="363"/>
      <c r="FQ20" s="364"/>
      <c r="FR20" s="363"/>
      <c r="FS20" s="364"/>
      <c r="FT20" s="363"/>
      <c r="FU20" s="364"/>
      <c r="FV20" s="363"/>
      <c r="FW20" s="364"/>
      <c r="FX20" s="363"/>
      <c r="FY20" s="364"/>
      <c r="FZ20" s="363"/>
      <c r="GA20" s="364"/>
      <c r="GB20" s="363"/>
      <c r="GC20" s="364"/>
      <c r="GD20" s="363"/>
      <c r="GE20" s="364"/>
      <c r="GF20" s="363"/>
      <c r="GG20" s="364"/>
      <c r="GH20" s="363"/>
      <c r="GI20" s="364"/>
      <c r="GJ20" s="363"/>
      <c r="GK20" s="364"/>
      <c r="GL20" s="363"/>
      <c r="GM20" s="364"/>
      <c r="GN20" s="363"/>
      <c r="GO20" s="364"/>
      <c r="GP20" s="363"/>
      <c r="GQ20" s="364"/>
      <c r="GR20" s="363"/>
      <c r="GS20" s="364"/>
      <c r="GT20" s="363"/>
      <c r="GU20" s="364"/>
      <c r="GV20" s="363"/>
      <c r="GW20" s="364"/>
      <c r="GX20" s="363"/>
      <c r="GY20" s="364"/>
      <c r="GZ20" s="363"/>
      <c r="HA20" s="364"/>
      <c r="HB20" s="363"/>
      <c r="HC20" s="364"/>
      <c r="HD20" s="363"/>
      <c r="HE20" s="364"/>
    </row>
    <row r="21" spans="1:213">
      <c r="F21" s="219"/>
      <c r="H21" s="219"/>
      <c r="I21" s="399">
        <v>0</v>
      </c>
      <c r="K21" s="369"/>
      <c r="L21" s="370">
        <v>0</v>
      </c>
      <c r="M21" s="250" t="str">
        <f t="shared" si="20"/>
        <v xml:space="preserve"> </v>
      </c>
      <c r="N21" s="363">
        <v>0</v>
      </c>
      <c r="O21" s="364">
        <v>0</v>
      </c>
      <c r="P21" s="363">
        <v>0</v>
      </c>
      <c r="Q21" s="364">
        <v>0</v>
      </c>
      <c r="R21" s="363">
        <v>0</v>
      </c>
      <c r="S21" s="364">
        <v>0</v>
      </c>
      <c r="T21" s="363">
        <v>0</v>
      </c>
      <c r="U21" s="364">
        <v>0</v>
      </c>
      <c r="V21" s="363">
        <v>0</v>
      </c>
      <c r="W21" s="364">
        <v>0</v>
      </c>
      <c r="X21" s="363">
        <v>0</v>
      </c>
      <c r="Y21" s="364">
        <v>0</v>
      </c>
      <c r="Z21" s="363">
        <v>0</v>
      </c>
      <c r="AA21" s="393">
        <v>0</v>
      </c>
      <c r="AB21" s="363"/>
      <c r="AC21" s="364"/>
      <c r="AD21" s="363"/>
      <c r="AE21" s="364"/>
      <c r="AF21" s="363"/>
      <c r="AG21" s="364"/>
      <c r="AH21" s="363"/>
      <c r="AI21" s="364"/>
      <c r="AJ21" s="363"/>
      <c r="AK21" s="364"/>
      <c r="AL21" s="363"/>
      <c r="AM21" s="364"/>
      <c r="AN21" s="363"/>
      <c r="AO21" s="364"/>
      <c r="AP21" s="363"/>
      <c r="AQ21" s="364"/>
      <c r="AR21" s="363"/>
      <c r="AS21" s="364"/>
      <c r="AT21" s="363"/>
      <c r="AU21" s="364"/>
      <c r="AV21" s="363"/>
      <c r="AW21" s="364"/>
      <c r="AX21" s="363"/>
      <c r="AY21" s="364"/>
      <c r="AZ21" s="363"/>
      <c r="BA21" s="364"/>
      <c r="BB21" s="363"/>
      <c r="BC21" s="364"/>
      <c r="BD21" s="363"/>
      <c r="BE21" s="364"/>
      <c r="BF21" s="363"/>
      <c r="BG21" s="364"/>
      <c r="BH21" s="363"/>
      <c r="BI21" s="364"/>
      <c r="BJ21" s="363"/>
      <c r="BK21" s="364"/>
      <c r="BL21" s="363"/>
      <c r="BM21" s="364"/>
      <c r="BN21" s="363"/>
      <c r="BO21" s="364"/>
      <c r="BP21" s="363"/>
      <c r="BQ21" s="364"/>
      <c r="BR21" s="363"/>
      <c r="BS21" s="364"/>
      <c r="BT21" s="363"/>
      <c r="BU21" s="364"/>
      <c r="BV21" s="363"/>
      <c r="BW21" s="364"/>
      <c r="BX21" s="363"/>
      <c r="BY21" s="364"/>
      <c r="BZ21" s="363"/>
      <c r="CA21" s="364"/>
      <c r="CB21" s="363"/>
      <c r="CC21" s="364"/>
      <c r="CD21" s="363"/>
      <c r="CE21" s="364"/>
      <c r="CF21" s="363"/>
      <c r="CG21" s="364"/>
      <c r="CH21" s="363"/>
      <c r="CI21" s="364"/>
      <c r="CJ21" s="363"/>
      <c r="CK21" s="364"/>
      <c r="CL21" s="363"/>
      <c r="CM21" s="364"/>
      <c r="CN21" s="363"/>
      <c r="CO21" s="364"/>
      <c r="CP21" s="363"/>
      <c r="CQ21" s="364"/>
      <c r="CR21" s="363"/>
      <c r="CS21" s="364"/>
      <c r="CT21" s="363"/>
      <c r="CU21" s="364"/>
      <c r="CV21" s="363"/>
      <c r="CW21" s="364"/>
      <c r="CX21" s="363"/>
      <c r="CY21" s="364"/>
      <c r="CZ21" s="363"/>
      <c r="DA21" s="364"/>
      <c r="DB21" s="363"/>
      <c r="DC21" s="364"/>
      <c r="DD21" s="363"/>
      <c r="DE21" s="364"/>
      <c r="DF21" s="363"/>
      <c r="DG21" s="364"/>
      <c r="DH21" s="363"/>
      <c r="DI21" s="364"/>
      <c r="DJ21" s="363"/>
      <c r="DK21" s="364"/>
      <c r="DL21" s="363"/>
      <c r="DM21" s="364"/>
      <c r="DN21" s="363"/>
      <c r="DO21" s="364"/>
      <c r="DP21" s="363"/>
      <c r="DQ21" s="364"/>
      <c r="DR21" s="363"/>
      <c r="DS21" s="364"/>
      <c r="DT21" s="363"/>
      <c r="DU21" s="364"/>
      <c r="DV21" s="363"/>
      <c r="DW21" s="364"/>
      <c r="DX21" s="363"/>
      <c r="DY21" s="364"/>
      <c r="DZ21" s="363"/>
      <c r="EA21" s="364"/>
      <c r="EB21" s="363"/>
      <c r="EC21" s="364"/>
      <c r="ED21" s="363"/>
      <c r="EE21" s="364"/>
      <c r="EF21" s="363"/>
      <c r="EG21" s="364"/>
      <c r="EH21" s="363"/>
      <c r="EI21" s="364"/>
      <c r="EJ21" s="363"/>
      <c r="EK21" s="364"/>
      <c r="EL21" s="363"/>
      <c r="EM21" s="364"/>
      <c r="EN21" s="363"/>
      <c r="EO21" s="364"/>
      <c r="EP21" s="363"/>
      <c r="EQ21" s="364"/>
      <c r="ER21" s="363"/>
      <c r="ES21" s="364"/>
      <c r="ET21" s="363"/>
      <c r="EU21" s="364"/>
      <c r="EV21" s="363"/>
      <c r="EW21" s="364"/>
      <c r="EX21" s="363"/>
      <c r="EY21" s="364"/>
      <c r="EZ21" s="363"/>
      <c r="FA21" s="364"/>
      <c r="FB21" s="363"/>
      <c r="FC21" s="364"/>
      <c r="FD21" s="363"/>
      <c r="FE21" s="364"/>
      <c r="FF21" s="363"/>
      <c r="FG21" s="364"/>
      <c r="FH21" s="363"/>
      <c r="FI21" s="364"/>
      <c r="FJ21" s="363"/>
      <c r="FK21" s="364"/>
      <c r="FL21" s="363"/>
      <c r="FM21" s="364"/>
      <c r="FN21" s="363"/>
      <c r="FO21" s="364"/>
      <c r="FP21" s="363"/>
      <c r="FQ21" s="364"/>
      <c r="FR21" s="363"/>
      <c r="FS21" s="364"/>
      <c r="FT21" s="363"/>
      <c r="FU21" s="364"/>
      <c r="FV21" s="363"/>
      <c r="FW21" s="364"/>
      <c r="FX21" s="363"/>
      <c r="FY21" s="364"/>
      <c r="FZ21" s="363"/>
      <c r="GA21" s="364"/>
      <c r="GB21" s="363"/>
      <c r="GC21" s="364"/>
      <c r="GD21" s="363"/>
      <c r="GE21" s="364"/>
      <c r="GF21" s="363"/>
      <c r="GG21" s="364"/>
      <c r="GH21" s="363"/>
      <c r="GI21" s="364"/>
      <c r="GJ21" s="363"/>
      <c r="GK21" s="364"/>
      <c r="GL21" s="363"/>
      <c r="GM21" s="364"/>
      <c r="GN21" s="363"/>
      <c r="GO21" s="364"/>
      <c r="GP21" s="363"/>
      <c r="GQ21" s="364"/>
      <c r="GR21" s="363"/>
      <c r="GS21" s="364"/>
      <c r="GT21" s="363"/>
      <c r="GU21" s="364"/>
      <c r="GV21" s="363"/>
      <c r="GW21" s="364"/>
      <c r="GX21" s="363"/>
      <c r="GY21" s="364"/>
      <c r="GZ21" s="363"/>
      <c r="HA21" s="364"/>
      <c r="HB21" s="363"/>
      <c r="HC21" s="364"/>
      <c r="HD21" s="363"/>
      <c r="HE21" s="364"/>
    </row>
    <row r="22" spans="1:213" s="206" customFormat="1">
      <c r="A22" s="362" t="s">
        <v>422</v>
      </c>
      <c r="D22" s="219"/>
      <c r="F22" s="219"/>
      <c r="H22" s="219"/>
      <c r="I22" s="397">
        <v>0</v>
      </c>
      <c r="J22" s="222" t="str">
        <f t="shared" si="19"/>
        <v xml:space="preserve"> </v>
      </c>
      <c r="K22" s="207"/>
      <c r="L22" s="253">
        <f t="shared" ref="L22:L25" si="21">SUM(N22,P22,R22,T22,V22,X22,Z22,AB22,AD22,AF22,AH22,AJ22,AL22,AN22,AP22,AR22,AT22,AV22,AX22,AZ22,BB22,BD22,BF22,BH22,BJ22,BL22,BN22,BP22,BR22,BT22,BV22,BX22)</f>
        <v>0</v>
      </c>
      <c r="M22" s="250" t="str">
        <f t="shared" si="20"/>
        <v xml:space="preserve"> </v>
      </c>
      <c r="N22" s="350">
        <v>0</v>
      </c>
      <c r="O22" s="351">
        <v>0</v>
      </c>
      <c r="P22" s="350">
        <v>0</v>
      </c>
      <c r="Q22" s="351">
        <v>0</v>
      </c>
      <c r="R22" s="350">
        <v>0</v>
      </c>
      <c r="S22" s="351">
        <v>0</v>
      </c>
      <c r="T22" s="350">
        <v>0</v>
      </c>
      <c r="U22" s="351">
        <v>0</v>
      </c>
      <c r="V22" s="350">
        <v>0</v>
      </c>
      <c r="W22" s="351">
        <v>0</v>
      </c>
      <c r="X22" s="350">
        <v>0</v>
      </c>
      <c r="Y22" s="351">
        <v>0</v>
      </c>
      <c r="Z22" s="350">
        <v>0</v>
      </c>
      <c r="AA22" s="390">
        <v>0</v>
      </c>
      <c r="AB22" s="350"/>
      <c r="AC22" s="351"/>
      <c r="AD22" s="350"/>
      <c r="AE22" s="351"/>
      <c r="AF22" s="350"/>
      <c r="AG22" s="351"/>
      <c r="AH22" s="350"/>
      <c r="AI22" s="351"/>
      <c r="AJ22" s="350"/>
      <c r="AK22" s="351"/>
      <c r="AL22" s="350"/>
      <c r="AM22" s="351"/>
      <c r="AN22" s="350"/>
      <c r="AO22" s="351"/>
      <c r="AP22" s="350"/>
      <c r="AQ22" s="351"/>
      <c r="AR22" s="350"/>
      <c r="AS22" s="351"/>
      <c r="AT22" s="350"/>
      <c r="AU22" s="351"/>
      <c r="AV22" s="350"/>
      <c r="AW22" s="351"/>
      <c r="AX22" s="350"/>
      <c r="AY22" s="351"/>
      <c r="AZ22" s="350"/>
      <c r="BA22" s="351"/>
      <c r="BB22" s="350"/>
      <c r="BC22" s="351"/>
      <c r="BD22" s="350"/>
      <c r="BE22" s="351"/>
      <c r="BF22" s="350"/>
      <c r="BG22" s="351"/>
      <c r="BH22" s="350"/>
      <c r="BI22" s="351"/>
      <c r="BJ22" s="350"/>
      <c r="BK22" s="351"/>
      <c r="BL22" s="350"/>
      <c r="BM22" s="351"/>
      <c r="BN22" s="350"/>
      <c r="BO22" s="351"/>
      <c r="BP22" s="350"/>
      <c r="BQ22" s="351"/>
      <c r="BR22" s="350"/>
      <c r="BS22" s="351"/>
      <c r="BT22" s="350"/>
      <c r="BU22" s="351"/>
      <c r="BV22" s="350"/>
      <c r="BW22" s="351"/>
      <c r="BX22" s="350"/>
      <c r="BY22" s="351"/>
      <c r="BZ22" s="350"/>
      <c r="CA22" s="351"/>
      <c r="CB22" s="350"/>
      <c r="CC22" s="351"/>
      <c r="CD22" s="350"/>
      <c r="CE22" s="351"/>
      <c r="CF22" s="350"/>
      <c r="CG22" s="351"/>
      <c r="CH22" s="350"/>
      <c r="CI22" s="351"/>
      <c r="CJ22" s="350"/>
      <c r="CK22" s="351"/>
      <c r="CL22" s="350"/>
      <c r="CM22" s="351"/>
      <c r="CN22" s="350"/>
      <c r="CO22" s="351"/>
      <c r="CP22" s="350"/>
      <c r="CQ22" s="351"/>
      <c r="CR22" s="350"/>
      <c r="CS22" s="351"/>
      <c r="CT22" s="350"/>
      <c r="CU22" s="351"/>
      <c r="CV22" s="350"/>
      <c r="CW22" s="351"/>
      <c r="CX22" s="350"/>
      <c r="CY22" s="351"/>
      <c r="CZ22" s="350"/>
      <c r="DA22" s="351"/>
      <c r="DB22" s="350"/>
      <c r="DC22" s="351"/>
      <c r="DD22" s="350"/>
      <c r="DE22" s="351"/>
      <c r="DF22" s="350"/>
      <c r="DG22" s="351"/>
      <c r="DH22" s="350"/>
      <c r="DI22" s="351"/>
      <c r="DJ22" s="350"/>
      <c r="DK22" s="351"/>
      <c r="DL22" s="350"/>
      <c r="DM22" s="351"/>
      <c r="DN22" s="350"/>
      <c r="DO22" s="351"/>
      <c r="DP22" s="350"/>
      <c r="DQ22" s="351"/>
      <c r="DR22" s="350"/>
      <c r="DS22" s="351"/>
      <c r="DT22" s="350"/>
      <c r="DU22" s="351"/>
      <c r="DV22" s="350"/>
      <c r="DW22" s="351"/>
      <c r="DX22" s="350"/>
      <c r="DY22" s="351"/>
      <c r="DZ22" s="350"/>
      <c r="EA22" s="351"/>
      <c r="EB22" s="350"/>
      <c r="EC22" s="351"/>
      <c r="ED22" s="350"/>
      <c r="EE22" s="351"/>
      <c r="EF22" s="350"/>
      <c r="EG22" s="351"/>
      <c r="EH22" s="350"/>
      <c r="EI22" s="351"/>
      <c r="EJ22" s="350"/>
      <c r="EK22" s="351"/>
      <c r="EL22" s="350"/>
      <c r="EM22" s="351"/>
      <c r="EN22" s="350"/>
      <c r="EO22" s="351"/>
      <c r="EP22" s="350"/>
      <c r="EQ22" s="351"/>
      <c r="ER22" s="350"/>
      <c r="ES22" s="351"/>
      <c r="ET22" s="350"/>
      <c r="EU22" s="351"/>
      <c r="EV22" s="350"/>
      <c r="EW22" s="351"/>
      <c r="EX22" s="350"/>
      <c r="EY22" s="351"/>
      <c r="EZ22" s="350"/>
      <c r="FA22" s="351"/>
      <c r="FB22" s="350"/>
      <c r="FC22" s="351"/>
      <c r="FD22" s="350"/>
      <c r="FE22" s="351"/>
      <c r="FF22" s="350"/>
      <c r="FG22" s="351"/>
      <c r="FH22" s="350"/>
      <c r="FI22" s="351"/>
      <c r="FJ22" s="350"/>
      <c r="FK22" s="351"/>
      <c r="FL22" s="350"/>
      <c r="FM22" s="351"/>
      <c r="FN22" s="350"/>
      <c r="FO22" s="351"/>
      <c r="FP22" s="350"/>
      <c r="FQ22" s="351"/>
      <c r="FR22" s="350"/>
      <c r="FS22" s="351"/>
      <c r="FT22" s="350"/>
      <c r="FU22" s="351"/>
      <c r="FV22" s="350"/>
      <c r="FW22" s="351"/>
      <c r="FX22" s="350"/>
      <c r="FY22" s="351"/>
      <c r="FZ22" s="350"/>
      <c r="GA22" s="351"/>
      <c r="GB22" s="350"/>
      <c r="GC22" s="351"/>
      <c r="GD22" s="350"/>
      <c r="GE22" s="351"/>
      <c r="GF22" s="350"/>
      <c r="GG22" s="351"/>
      <c r="GH22" s="350"/>
      <c r="GI22" s="351"/>
      <c r="GJ22" s="350"/>
      <c r="GK22" s="351"/>
      <c r="GL22" s="350"/>
      <c r="GM22" s="351"/>
      <c r="GN22" s="350"/>
      <c r="GO22" s="351"/>
      <c r="GP22" s="350"/>
      <c r="GQ22" s="351"/>
      <c r="GR22" s="350"/>
      <c r="GS22" s="351"/>
      <c r="GT22" s="350"/>
      <c r="GU22" s="351"/>
      <c r="GV22" s="350"/>
      <c r="GW22" s="351"/>
      <c r="GX22" s="350"/>
      <c r="GY22" s="351"/>
      <c r="GZ22" s="350"/>
      <c r="HA22" s="351"/>
      <c r="HB22" s="350"/>
      <c r="HC22" s="351"/>
      <c r="HD22" s="350"/>
      <c r="HE22" s="351"/>
    </row>
    <row r="23" spans="1:213" s="206" customFormat="1">
      <c r="A23" s="362" t="s">
        <v>422</v>
      </c>
      <c r="D23" s="219"/>
      <c r="F23" s="219"/>
      <c r="H23" s="219"/>
      <c r="I23" s="397">
        <v>0</v>
      </c>
      <c r="J23" s="222" t="str">
        <f t="shared" si="19"/>
        <v xml:space="preserve"> </v>
      </c>
      <c r="K23" s="207"/>
      <c r="L23" s="253">
        <f t="shared" si="21"/>
        <v>0</v>
      </c>
      <c r="M23" s="250" t="str">
        <f t="shared" si="20"/>
        <v xml:space="preserve"> </v>
      </c>
      <c r="N23" s="350">
        <v>0</v>
      </c>
      <c r="O23" s="351">
        <v>0</v>
      </c>
      <c r="P23" s="350">
        <v>0</v>
      </c>
      <c r="Q23" s="351">
        <v>0</v>
      </c>
      <c r="R23" s="350">
        <v>0</v>
      </c>
      <c r="S23" s="351">
        <f>I23</f>
        <v>0</v>
      </c>
      <c r="T23" s="350">
        <v>0</v>
      </c>
      <c r="U23" s="351">
        <v>0</v>
      </c>
      <c r="V23" s="350">
        <v>0</v>
      </c>
      <c r="W23" s="351">
        <v>0</v>
      </c>
      <c r="X23" s="350">
        <v>0</v>
      </c>
      <c r="Y23" s="351">
        <v>0</v>
      </c>
      <c r="Z23" s="350">
        <v>0</v>
      </c>
      <c r="AA23" s="390">
        <v>0</v>
      </c>
      <c r="AB23" s="350"/>
      <c r="AC23" s="351"/>
      <c r="AD23" s="350"/>
      <c r="AE23" s="351"/>
      <c r="AF23" s="350"/>
      <c r="AG23" s="351"/>
      <c r="AH23" s="350"/>
      <c r="AI23" s="351"/>
      <c r="AJ23" s="350"/>
      <c r="AK23" s="351"/>
      <c r="AL23" s="350"/>
      <c r="AM23" s="351"/>
      <c r="AN23" s="350"/>
      <c r="AO23" s="351"/>
      <c r="AP23" s="350"/>
      <c r="AQ23" s="351"/>
      <c r="AR23" s="350"/>
      <c r="AS23" s="351"/>
      <c r="AT23" s="350"/>
      <c r="AU23" s="351"/>
      <c r="AV23" s="350"/>
      <c r="AW23" s="351"/>
      <c r="AX23" s="350"/>
      <c r="AY23" s="351"/>
      <c r="AZ23" s="350"/>
      <c r="BA23" s="351"/>
      <c r="BB23" s="350"/>
      <c r="BC23" s="351"/>
      <c r="BD23" s="350"/>
      <c r="BE23" s="351"/>
      <c r="BF23" s="350"/>
      <c r="BG23" s="351"/>
      <c r="BH23" s="350"/>
      <c r="BI23" s="351"/>
      <c r="BJ23" s="350"/>
      <c r="BK23" s="351"/>
      <c r="BL23" s="350"/>
      <c r="BM23" s="351"/>
      <c r="BN23" s="350"/>
      <c r="BO23" s="351"/>
      <c r="BP23" s="350"/>
      <c r="BQ23" s="351"/>
      <c r="BR23" s="350"/>
      <c r="BS23" s="351"/>
      <c r="BT23" s="350"/>
      <c r="BU23" s="351"/>
      <c r="BV23" s="350"/>
      <c r="BW23" s="351"/>
      <c r="BX23" s="350"/>
      <c r="BY23" s="351"/>
      <c r="BZ23" s="350"/>
      <c r="CA23" s="351"/>
      <c r="CB23" s="350"/>
      <c r="CC23" s="351"/>
      <c r="CD23" s="350"/>
      <c r="CE23" s="351"/>
      <c r="CF23" s="350"/>
      <c r="CG23" s="351"/>
      <c r="CH23" s="350"/>
      <c r="CI23" s="351"/>
      <c r="CJ23" s="350"/>
      <c r="CK23" s="351"/>
      <c r="CL23" s="350"/>
      <c r="CM23" s="351"/>
      <c r="CN23" s="350"/>
      <c r="CO23" s="351"/>
      <c r="CP23" s="350"/>
      <c r="CQ23" s="351"/>
      <c r="CR23" s="350"/>
      <c r="CS23" s="351"/>
      <c r="CT23" s="350"/>
      <c r="CU23" s="351"/>
      <c r="CV23" s="350"/>
      <c r="CW23" s="351"/>
      <c r="CX23" s="350"/>
      <c r="CY23" s="351"/>
      <c r="CZ23" s="350"/>
      <c r="DA23" s="351"/>
      <c r="DB23" s="350"/>
      <c r="DC23" s="351"/>
      <c r="DD23" s="350"/>
      <c r="DE23" s="351"/>
      <c r="DF23" s="350"/>
      <c r="DG23" s="351"/>
      <c r="DH23" s="350"/>
      <c r="DI23" s="351"/>
      <c r="DJ23" s="350"/>
      <c r="DK23" s="351"/>
      <c r="DL23" s="350"/>
      <c r="DM23" s="351"/>
      <c r="DN23" s="350"/>
      <c r="DO23" s="351"/>
      <c r="DP23" s="350"/>
      <c r="DQ23" s="351"/>
      <c r="DR23" s="350"/>
      <c r="DS23" s="351"/>
      <c r="DT23" s="350"/>
      <c r="DU23" s="351"/>
      <c r="DV23" s="350"/>
      <c r="DW23" s="351"/>
      <c r="DX23" s="350"/>
      <c r="DY23" s="351"/>
      <c r="DZ23" s="350"/>
      <c r="EA23" s="351"/>
      <c r="EB23" s="350"/>
      <c r="EC23" s="351"/>
      <c r="ED23" s="350"/>
      <c r="EE23" s="351"/>
      <c r="EF23" s="350"/>
      <c r="EG23" s="351"/>
      <c r="EH23" s="350"/>
      <c r="EI23" s="351"/>
      <c r="EJ23" s="350"/>
      <c r="EK23" s="351"/>
      <c r="EL23" s="350"/>
      <c r="EM23" s="351"/>
      <c r="EN23" s="350"/>
      <c r="EO23" s="351"/>
      <c r="EP23" s="350"/>
      <c r="EQ23" s="351"/>
      <c r="ER23" s="350"/>
      <c r="ES23" s="351"/>
      <c r="ET23" s="350"/>
      <c r="EU23" s="351"/>
      <c r="EV23" s="350"/>
      <c r="EW23" s="351"/>
      <c r="EX23" s="350"/>
      <c r="EY23" s="351"/>
      <c r="EZ23" s="350"/>
      <c r="FA23" s="351"/>
      <c r="FB23" s="350"/>
      <c r="FC23" s="351"/>
      <c r="FD23" s="350"/>
      <c r="FE23" s="351"/>
      <c r="FF23" s="350"/>
      <c r="FG23" s="351"/>
      <c r="FH23" s="350"/>
      <c r="FI23" s="351"/>
      <c r="FJ23" s="350"/>
      <c r="FK23" s="351"/>
      <c r="FL23" s="350"/>
      <c r="FM23" s="351"/>
      <c r="FN23" s="350"/>
      <c r="FO23" s="351"/>
      <c r="FP23" s="350"/>
      <c r="FQ23" s="351"/>
      <c r="FR23" s="350"/>
      <c r="FS23" s="351"/>
      <c r="FT23" s="350"/>
      <c r="FU23" s="351"/>
      <c r="FV23" s="350"/>
      <c r="FW23" s="351"/>
      <c r="FX23" s="350"/>
      <c r="FY23" s="351"/>
      <c r="FZ23" s="350"/>
      <c r="GA23" s="351"/>
      <c r="GB23" s="350"/>
      <c r="GC23" s="351"/>
      <c r="GD23" s="350"/>
      <c r="GE23" s="351"/>
      <c r="GF23" s="350"/>
      <c r="GG23" s="351"/>
      <c r="GH23" s="350"/>
      <c r="GI23" s="351"/>
      <c r="GJ23" s="350"/>
      <c r="GK23" s="351"/>
      <c r="GL23" s="350"/>
      <c r="GM23" s="351"/>
      <c r="GN23" s="350"/>
      <c r="GO23" s="351"/>
      <c r="GP23" s="350"/>
      <c r="GQ23" s="351"/>
      <c r="GR23" s="350"/>
      <c r="GS23" s="351"/>
      <c r="GT23" s="350"/>
      <c r="GU23" s="351"/>
      <c r="GV23" s="350"/>
      <c r="GW23" s="351"/>
      <c r="GX23" s="350"/>
      <c r="GY23" s="351"/>
      <c r="GZ23" s="350"/>
      <c r="HA23" s="351"/>
      <c r="HB23" s="350"/>
      <c r="HC23" s="351"/>
      <c r="HD23" s="350"/>
      <c r="HE23" s="351"/>
    </row>
    <row r="24" spans="1:213" s="206" customFormat="1">
      <c r="A24" s="362" t="s">
        <v>422</v>
      </c>
      <c r="D24" s="219"/>
      <c r="F24" s="219"/>
      <c r="H24" s="219"/>
      <c r="I24" s="397">
        <v>0</v>
      </c>
      <c r="J24" s="222" t="str">
        <f t="shared" si="19"/>
        <v xml:space="preserve"> </v>
      </c>
      <c r="K24" s="207"/>
      <c r="L24" s="253">
        <f t="shared" si="21"/>
        <v>0</v>
      </c>
      <c r="M24" s="250" t="str">
        <f t="shared" si="20"/>
        <v xml:space="preserve"> </v>
      </c>
      <c r="N24" s="350">
        <v>0</v>
      </c>
      <c r="O24" s="351">
        <v>0</v>
      </c>
      <c r="P24" s="350">
        <v>0</v>
      </c>
      <c r="Q24" s="351">
        <v>0</v>
      </c>
      <c r="R24" s="350">
        <v>0</v>
      </c>
      <c r="S24" s="351">
        <v>0</v>
      </c>
      <c r="T24" s="350">
        <v>0</v>
      </c>
      <c r="U24" s="351">
        <v>0</v>
      </c>
      <c r="V24" s="350">
        <v>0</v>
      </c>
      <c r="W24" s="351">
        <v>0</v>
      </c>
      <c r="X24" s="350">
        <v>0</v>
      </c>
      <c r="Y24" s="351">
        <v>0</v>
      </c>
      <c r="Z24" s="350">
        <v>0</v>
      </c>
      <c r="AA24" s="390">
        <v>0</v>
      </c>
      <c r="AB24" s="350"/>
      <c r="AC24" s="351"/>
      <c r="AD24" s="350"/>
      <c r="AE24" s="351"/>
      <c r="AF24" s="350"/>
      <c r="AG24" s="351"/>
      <c r="AH24" s="350"/>
      <c r="AI24" s="351"/>
      <c r="AJ24" s="350"/>
      <c r="AK24" s="351"/>
      <c r="AL24" s="350"/>
      <c r="AM24" s="351"/>
      <c r="AN24" s="350"/>
      <c r="AO24" s="351"/>
      <c r="AP24" s="350"/>
      <c r="AQ24" s="351"/>
      <c r="AR24" s="350"/>
      <c r="AS24" s="351"/>
      <c r="AT24" s="350"/>
      <c r="AU24" s="351"/>
      <c r="AV24" s="350"/>
      <c r="AW24" s="351"/>
      <c r="AX24" s="350"/>
      <c r="AY24" s="351"/>
      <c r="AZ24" s="350"/>
      <c r="BA24" s="351"/>
      <c r="BB24" s="350"/>
      <c r="BC24" s="351"/>
      <c r="BD24" s="350"/>
      <c r="BE24" s="351"/>
      <c r="BF24" s="350"/>
      <c r="BG24" s="351"/>
      <c r="BH24" s="350"/>
      <c r="BI24" s="351"/>
      <c r="BJ24" s="350"/>
      <c r="BK24" s="351"/>
      <c r="BL24" s="350"/>
      <c r="BM24" s="351"/>
      <c r="BN24" s="350"/>
      <c r="BO24" s="351"/>
      <c r="BP24" s="350"/>
      <c r="BQ24" s="351"/>
      <c r="BR24" s="350"/>
      <c r="BS24" s="351"/>
      <c r="BT24" s="350"/>
      <c r="BU24" s="351"/>
      <c r="BV24" s="350"/>
      <c r="BW24" s="351"/>
      <c r="BX24" s="350"/>
      <c r="BY24" s="351"/>
      <c r="BZ24" s="350"/>
      <c r="CA24" s="351"/>
      <c r="CB24" s="350"/>
      <c r="CC24" s="351"/>
      <c r="CD24" s="350"/>
      <c r="CE24" s="351"/>
      <c r="CF24" s="350"/>
      <c r="CG24" s="351"/>
      <c r="CH24" s="350"/>
      <c r="CI24" s="351"/>
      <c r="CJ24" s="350"/>
      <c r="CK24" s="351"/>
      <c r="CL24" s="350"/>
      <c r="CM24" s="351"/>
      <c r="CN24" s="350"/>
      <c r="CO24" s="351"/>
      <c r="CP24" s="350"/>
      <c r="CQ24" s="351"/>
      <c r="CR24" s="350"/>
      <c r="CS24" s="351"/>
      <c r="CT24" s="350"/>
      <c r="CU24" s="351"/>
      <c r="CV24" s="350"/>
      <c r="CW24" s="351"/>
      <c r="CX24" s="350"/>
      <c r="CY24" s="351"/>
      <c r="CZ24" s="350"/>
      <c r="DA24" s="351"/>
      <c r="DB24" s="350"/>
      <c r="DC24" s="351"/>
      <c r="DD24" s="350"/>
      <c r="DE24" s="351"/>
      <c r="DF24" s="350"/>
      <c r="DG24" s="351"/>
      <c r="DH24" s="350"/>
      <c r="DI24" s="351"/>
      <c r="DJ24" s="350"/>
      <c r="DK24" s="351"/>
      <c r="DL24" s="350"/>
      <c r="DM24" s="351"/>
      <c r="DN24" s="350"/>
      <c r="DO24" s="351"/>
      <c r="DP24" s="350"/>
      <c r="DQ24" s="351"/>
      <c r="DR24" s="350"/>
      <c r="DS24" s="351"/>
      <c r="DT24" s="350"/>
      <c r="DU24" s="351"/>
      <c r="DV24" s="350"/>
      <c r="DW24" s="351"/>
      <c r="DX24" s="350"/>
      <c r="DY24" s="351"/>
      <c r="DZ24" s="350"/>
      <c r="EA24" s="351"/>
      <c r="EB24" s="350"/>
      <c r="EC24" s="351"/>
      <c r="ED24" s="350"/>
      <c r="EE24" s="351"/>
      <c r="EF24" s="350"/>
      <c r="EG24" s="351"/>
      <c r="EH24" s="350"/>
      <c r="EI24" s="351"/>
      <c r="EJ24" s="350"/>
      <c r="EK24" s="351"/>
      <c r="EL24" s="350"/>
      <c r="EM24" s="351"/>
      <c r="EN24" s="350"/>
      <c r="EO24" s="351"/>
      <c r="EP24" s="350"/>
      <c r="EQ24" s="351"/>
      <c r="ER24" s="350"/>
      <c r="ES24" s="351"/>
      <c r="ET24" s="350"/>
      <c r="EU24" s="351"/>
      <c r="EV24" s="350"/>
      <c r="EW24" s="351"/>
      <c r="EX24" s="350"/>
      <c r="EY24" s="351"/>
      <c r="EZ24" s="350"/>
      <c r="FA24" s="351"/>
      <c r="FB24" s="350"/>
      <c r="FC24" s="351"/>
      <c r="FD24" s="350"/>
      <c r="FE24" s="351"/>
      <c r="FF24" s="350"/>
      <c r="FG24" s="351"/>
      <c r="FH24" s="350"/>
      <c r="FI24" s="351"/>
      <c r="FJ24" s="350"/>
      <c r="FK24" s="351"/>
      <c r="FL24" s="350"/>
      <c r="FM24" s="351"/>
      <c r="FN24" s="350"/>
      <c r="FO24" s="351"/>
      <c r="FP24" s="350"/>
      <c r="FQ24" s="351"/>
      <c r="FR24" s="350"/>
      <c r="FS24" s="351"/>
      <c r="FT24" s="350"/>
      <c r="FU24" s="351"/>
      <c r="FV24" s="350"/>
      <c r="FW24" s="351"/>
      <c r="FX24" s="350"/>
      <c r="FY24" s="351"/>
      <c r="FZ24" s="350"/>
      <c r="GA24" s="351"/>
      <c r="GB24" s="350"/>
      <c r="GC24" s="351"/>
      <c r="GD24" s="350"/>
      <c r="GE24" s="351"/>
      <c r="GF24" s="350"/>
      <c r="GG24" s="351"/>
      <c r="GH24" s="350"/>
      <c r="GI24" s="351"/>
      <c r="GJ24" s="350"/>
      <c r="GK24" s="351"/>
      <c r="GL24" s="350"/>
      <c r="GM24" s="351"/>
      <c r="GN24" s="350"/>
      <c r="GO24" s="351"/>
      <c r="GP24" s="350"/>
      <c r="GQ24" s="351"/>
      <c r="GR24" s="350"/>
      <c r="GS24" s="351"/>
      <c r="GT24" s="350"/>
      <c r="GU24" s="351"/>
      <c r="GV24" s="350"/>
      <c r="GW24" s="351"/>
      <c r="GX24" s="350"/>
      <c r="GY24" s="351"/>
      <c r="GZ24" s="350"/>
      <c r="HA24" s="351"/>
      <c r="HB24" s="350"/>
      <c r="HC24" s="351"/>
      <c r="HD24" s="350"/>
      <c r="HE24" s="351"/>
    </row>
    <row r="25" spans="1:213" s="206" customFormat="1">
      <c r="A25" s="362" t="s">
        <v>422</v>
      </c>
      <c r="D25" s="219"/>
      <c r="F25" s="219"/>
      <c r="H25" s="219"/>
      <c r="I25" s="397">
        <v>0</v>
      </c>
      <c r="J25" s="222" t="str">
        <f t="shared" si="19"/>
        <v xml:space="preserve"> </v>
      </c>
      <c r="K25" s="207"/>
      <c r="L25" s="253">
        <f t="shared" si="21"/>
        <v>0</v>
      </c>
      <c r="M25" s="250" t="str">
        <f t="shared" si="20"/>
        <v xml:space="preserve"> </v>
      </c>
      <c r="N25" s="350">
        <v>0</v>
      </c>
      <c r="O25" s="351">
        <v>0</v>
      </c>
      <c r="P25" s="350">
        <v>0</v>
      </c>
      <c r="Q25" s="351">
        <v>0</v>
      </c>
      <c r="R25" s="350">
        <v>0</v>
      </c>
      <c r="S25" s="351">
        <v>0</v>
      </c>
      <c r="T25" s="350">
        <v>0</v>
      </c>
      <c r="U25" s="351">
        <v>0</v>
      </c>
      <c r="V25" s="350">
        <v>0</v>
      </c>
      <c r="W25" s="351">
        <v>0</v>
      </c>
      <c r="X25" s="350">
        <v>0</v>
      </c>
      <c r="Y25" s="351">
        <v>0</v>
      </c>
      <c r="Z25" s="350">
        <v>0</v>
      </c>
      <c r="AA25" s="390">
        <v>0</v>
      </c>
      <c r="AB25" s="350"/>
      <c r="AC25" s="351"/>
      <c r="AD25" s="350"/>
      <c r="AE25" s="351"/>
      <c r="AF25" s="350"/>
      <c r="AG25" s="351"/>
      <c r="AH25" s="350"/>
      <c r="AI25" s="351"/>
      <c r="AJ25" s="350"/>
      <c r="AK25" s="351"/>
      <c r="AL25" s="350"/>
      <c r="AM25" s="351"/>
      <c r="AN25" s="350"/>
      <c r="AO25" s="351"/>
      <c r="AP25" s="350"/>
      <c r="AQ25" s="351"/>
      <c r="AR25" s="350"/>
      <c r="AS25" s="351"/>
      <c r="AT25" s="350"/>
      <c r="AU25" s="351"/>
      <c r="AV25" s="350"/>
      <c r="AW25" s="351"/>
      <c r="AX25" s="350"/>
      <c r="AY25" s="351"/>
      <c r="AZ25" s="350"/>
      <c r="BA25" s="351"/>
      <c r="BB25" s="350"/>
      <c r="BC25" s="351"/>
      <c r="BD25" s="350"/>
      <c r="BE25" s="351"/>
      <c r="BF25" s="350"/>
      <c r="BG25" s="351"/>
      <c r="BH25" s="350"/>
      <c r="BI25" s="351"/>
      <c r="BJ25" s="350"/>
      <c r="BK25" s="351"/>
      <c r="BL25" s="350"/>
      <c r="BM25" s="351"/>
      <c r="BN25" s="350"/>
      <c r="BO25" s="351"/>
      <c r="BP25" s="350"/>
      <c r="BQ25" s="351"/>
      <c r="BR25" s="350"/>
      <c r="BS25" s="351"/>
      <c r="BT25" s="350"/>
      <c r="BU25" s="351"/>
      <c r="BV25" s="350"/>
      <c r="BW25" s="351"/>
      <c r="BX25" s="350"/>
      <c r="BY25" s="351"/>
      <c r="BZ25" s="350"/>
      <c r="CA25" s="351"/>
      <c r="CB25" s="350"/>
      <c r="CC25" s="351"/>
      <c r="CD25" s="350"/>
      <c r="CE25" s="351"/>
      <c r="CF25" s="350"/>
      <c r="CG25" s="351"/>
      <c r="CH25" s="350"/>
      <c r="CI25" s="351"/>
      <c r="CJ25" s="350"/>
      <c r="CK25" s="351"/>
      <c r="CL25" s="350"/>
      <c r="CM25" s="351"/>
      <c r="CN25" s="350"/>
      <c r="CO25" s="351"/>
      <c r="CP25" s="350"/>
      <c r="CQ25" s="351"/>
      <c r="CR25" s="350"/>
      <c r="CS25" s="351"/>
      <c r="CT25" s="350"/>
      <c r="CU25" s="351"/>
      <c r="CV25" s="350"/>
      <c r="CW25" s="351"/>
      <c r="CX25" s="350"/>
      <c r="CY25" s="351"/>
      <c r="CZ25" s="350"/>
      <c r="DA25" s="351"/>
      <c r="DB25" s="350"/>
      <c r="DC25" s="351"/>
      <c r="DD25" s="350"/>
      <c r="DE25" s="351"/>
      <c r="DF25" s="350"/>
      <c r="DG25" s="351"/>
      <c r="DH25" s="350"/>
      <c r="DI25" s="351"/>
      <c r="DJ25" s="350"/>
      <c r="DK25" s="351"/>
      <c r="DL25" s="350"/>
      <c r="DM25" s="351"/>
      <c r="DN25" s="350"/>
      <c r="DO25" s="351"/>
      <c r="DP25" s="350"/>
      <c r="DQ25" s="351"/>
      <c r="DR25" s="350"/>
      <c r="DS25" s="351"/>
      <c r="DT25" s="350"/>
      <c r="DU25" s="351"/>
      <c r="DV25" s="350"/>
      <c r="DW25" s="351"/>
      <c r="DX25" s="350"/>
      <c r="DY25" s="351"/>
      <c r="DZ25" s="350"/>
      <c r="EA25" s="351"/>
      <c r="EB25" s="350"/>
      <c r="EC25" s="351"/>
      <c r="ED25" s="350"/>
      <c r="EE25" s="351"/>
      <c r="EF25" s="350"/>
      <c r="EG25" s="351"/>
      <c r="EH25" s="350"/>
      <c r="EI25" s="351"/>
      <c r="EJ25" s="350"/>
      <c r="EK25" s="351"/>
      <c r="EL25" s="350"/>
      <c r="EM25" s="351"/>
      <c r="EN25" s="350"/>
      <c r="EO25" s="351"/>
      <c r="EP25" s="350"/>
      <c r="EQ25" s="351"/>
      <c r="ER25" s="350"/>
      <c r="ES25" s="351"/>
      <c r="ET25" s="350"/>
      <c r="EU25" s="351"/>
      <c r="EV25" s="350"/>
      <c r="EW25" s="351"/>
      <c r="EX25" s="350"/>
      <c r="EY25" s="351"/>
      <c r="EZ25" s="350"/>
      <c r="FA25" s="351"/>
      <c r="FB25" s="350"/>
      <c r="FC25" s="351"/>
      <c r="FD25" s="350"/>
      <c r="FE25" s="351"/>
      <c r="FF25" s="350"/>
      <c r="FG25" s="351"/>
      <c r="FH25" s="350"/>
      <c r="FI25" s="351"/>
      <c r="FJ25" s="350"/>
      <c r="FK25" s="351"/>
      <c r="FL25" s="350"/>
      <c r="FM25" s="351"/>
      <c r="FN25" s="350"/>
      <c r="FO25" s="351"/>
      <c r="FP25" s="350"/>
      <c r="FQ25" s="351"/>
      <c r="FR25" s="350"/>
      <c r="FS25" s="351"/>
      <c r="FT25" s="350"/>
      <c r="FU25" s="351"/>
      <c r="FV25" s="350"/>
      <c r="FW25" s="351"/>
      <c r="FX25" s="350"/>
      <c r="FY25" s="351"/>
      <c r="FZ25" s="350"/>
      <c r="GA25" s="351"/>
      <c r="GB25" s="350"/>
      <c r="GC25" s="351"/>
      <c r="GD25" s="350"/>
      <c r="GE25" s="351"/>
      <c r="GF25" s="350"/>
      <c r="GG25" s="351"/>
      <c r="GH25" s="350"/>
      <c r="GI25" s="351"/>
      <c r="GJ25" s="350"/>
      <c r="GK25" s="351"/>
      <c r="GL25" s="350"/>
      <c r="GM25" s="351"/>
      <c r="GN25" s="350"/>
      <c r="GO25" s="351"/>
      <c r="GP25" s="350"/>
      <c r="GQ25" s="351"/>
      <c r="GR25" s="350"/>
      <c r="GS25" s="351"/>
      <c r="GT25" s="350"/>
      <c r="GU25" s="351"/>
      <c r="GV25" s="350"/>
      <c r="GW25" s="351"/>
      <c r="GX25" s="350"/>
      <c r="GY25" s="351"/>
      <c r="GZ25" s="350"/>
      <c r="HA25" s="351"/>
      <c r="HB25" s="350"/>
      <c r="HC25" s="351"/>
      <c r="HD25" s="350"/>
      <c r="HE25" s="351"/>
    </row>
    <row r="26" spans="1:213">
      <c r="A26" s="362" t="s">
        <v>422</v>
      </c>
      <c r="B26" s="206"/>
      <c r="C26" s="206"/>
      <c r="F26" s="219"/>
      <c r="G26" s="206"/>
      <c r="I26" s="400"/>
      <c r="L26" s="249">
        <v>0</v>
      </c>
      <c r="M26" s="250">
        <v>0</v>
      </c>
      <c r="N26" s="350">
        <v>0</v>
      </c>
      <c r="O26" s="215">
        <v>0</v>
      </c>
      <c r="P26" s="350">
        <v>0</v>
      </c>
      <c r="Q26" s="215">
        <v>0</v>
      </c>
      <c r="R26" s="350">
        <v>0</v>
      </c>
      <c r="S26" s="215">
        <v>0</v>
      </c>
      <c r="T26" s="350">
        <v>0</v>
      </c>
      <c r="U26" s="215">
        <v>0</v>
      </c>
      <c r="V26" s="350">
        <v>0</v>
      </c>
      <c r="W26" s="215">
        <v>0</v>
      </c>
      <c r="X26" s="350">
        <v>0</v>
      </c>
      <c r="Y26" s="215">
        <v>0</v>
      </c>
      <c r="Z26" s="350">
        <v>0</v>
      </c>
      <c r="AA26" s="386">
        <v>0</v>
      </c>
      <c r="AB26" s="350"/>
      <c r="AD26" s="192"/>
      <c r="AF26" s="192"/>
      <c r="AH26" s="192"/>
      <c r="AJ26" s="192"/>
      <c r="AK26" s="215"/>
      <c r="AL26" s="192"/>
      <c r="AN26" s="192"/>
      <c r="AP26" s="192"/>
      <c r="AR26" s="192"/>
      <c r="AT26" s="192"/>
      <c r="AV26" s="192"/>
      <c r="AX26" s="192"/>
      <c r="AZ26" s="192"/>
      <c r="BB26" s="192"/>
      <c r="BD26" s="192"/>
      <c r="BF26" s="192"/>
      <c r="BG26" s="215"/>
      <c r="BH26" s="192"/>
      <c r="BI26" s="215"/>
      <c r="BJ26" s="192"/>
      <c r="BK26" s="215"/>
      <c r="BL26" s="192"/>
      <c r="BM26" s="215"/>
      <c r="BN26" s="192"/>
      <c r="BO26" s="215"/>
      <c r="BP26" s="192"/>
      <c r="BQ26" s="215"/>
      <c r="BR26" s="192"/>
      <c r="BS26" s="215"/>
      <c r="BT26" s="192"/>
      <c r="BU26" s="215"/>
      <c r="BV26" s="192"/>
      <c r="BW26" s="215"/>
      <c r="BX26" s="192"/>
      <c r="BY26" s="215"/>
      <c r="BZ26" s="192"/>
      <c r="CA26" s="215"/>
      <c r="CB26" s="192"/>
      <c r="CC26" s="215"/>
      <c r="CD26" s="192"/>
      <c r="CE26" s="215"/>
      <c r="CF26" s="192"/>
      <c r="CG26" s="215"/>
      <c r="CH26" s="192"/>
      <c r="CI26" s="215"/>
      <c r="CJ26" s="192"/>
      <c r="CK26" s="215"/>
      <c r="CL26" s="192"/>
      <c r="CM26" s="215"/>
      <c r="CN26" s="192"/>
      <c r="CO26" s="215"/>
      <c r="CP26" s="192"/>
      <c r="CQ26" s="215"/>
      <c r="CR26" s="192"/>
      <c r="CS26" s="215"/>
      <c r="CT26" s="192"/>
      <c r="CU26" s="215"/>
      <c r="CV26" s="192"/>
      <c r="CW26" s="215"/>
      <c r="CX26" s="192"/>
      <c r="CY26" s="215"/>
      <c r="CZ26" s="192"/>
      <c r="DA26" s="215"/>
      <c r="DB26" s="192"/>
      <c r="DC26" s="215"/>
      <c r="DD26" s="192"/>
      <c r="DE26" s="215"/>
      <c r="DF26" s="192"/>
      <c r="DG26" s="215"/>
      <c r="DH26" s="192"/>
      <c r="DI26" s="215"/>
      <c r="DJ26" s="192"/>
      <c r="DK26" s="215"/>
      <c r="DL26" s="192"/>
      <c r="DM26" s="215"/>
      <c r="DN26" s="192"/>
      <c r="DO26" s="215"/>
      <c r="DP26" s="192"/>
      <c r="DQ26" s="215"/>
      <c r="DR26" s="192"/>
      <c r="DS26" s="215"/>
      <c r="DT26" s="192"/>
      <c r="DU26" s="215"/>
      <c r="DV26" s="192"/>
      <c r="DW26" s="215"/>
      <c r="DX26" s="192"/>
      <c r="DY26" s="215"/>
      <c r="DZ26" s="192"/>
      <c r="EA26" s="215"/>
      <c r="EB26" s="192"/>
      <c r="EC26" s="215"/>
      <c r="ED26" s="192"/>
      <c r="EE26" s="215"/>
      <c r="EF26" s="192"/>
      <c r="EG26" s="215"/>
      <c r="EH26" s="192"/>
      <c r="EI26" s="215"/>
      <c r="EJ26" s="192"/>
      <c r="EK26" s="215"/>
      <c r="EL26" s="192"/>
      <c r="EM26" s="215"/>
      <c r="EN26" s="192"/>
      <c r="EO26" s="215"/>
      <c r="EP26" s="192"/>
      <c r="EQ26" s="215"/>
      <c r="ER26" s="192"/>
      <c r="ES26" s="215"/>
      <c r="ET26" s="192"/>
      <c r="EU26" s="215"/>
      <c r="EV26" s="192"/>
      <c r="EW26" s="215"/>
      <c r="EX26" s="192"/>
      <c r="EY26" s="215"/>
      <c r="EZ26" s="192"/>
      <c r="FA26" s="215"/>
      <c r="FB26" s="192"/>
      <c r="FC26" s="215"/>
      <c r="FD26" s="192"/>
      <c r="FE26" s="215"/>
      <c r="FF26" s="192"/>
      <c r="FG26" s="215"/>
      <c r="FH26" s="192"/>
      <c r="FI26" s="215"/>
      <c r="FJ26" s="192"/>
      <c r="FK26" s="215"/>
      <c r="FL26" s="192"/>
      <c r="FM26" s="215"/>
      <c r="FN26" s="192"/>
      <c r="FO26" s="215"/>
      <c r="FP26" s="192"/>
      <c r="FQ26" s="215"/>
      <c r="FR26" s="192"/>
      <c r="FS26" s="215"/>
      <c r="FT26" s="192"/>
      <c r="FU26" s="215"/>
      <c r="FV26" s="192"/>
      <c r="FW26" s="215"/>
      <c r="FX26" s="192"/>
      <c r="FY26" s="215"/>
      <c r="FZ26" s="192"/>
      <c r="GA26" s="215"/>
      <c r="GB26" s="192"/>
      <c r="GC26" s="215"/>
      <c r="GD26" s="192"/>
      <c r="GE26" s="215"/>
      <c r="GF26" s="192"/>
      <c r="GG26" s="215"/>
      <c r="GH26" s="192"/>
      <c r="GI26" s="215"/>
      <c r="GJ26" s="192"/>
      <c r="GK26" s="215"/>
      <c r="GL26" s="192"/>
      <c r="GM26" s="215"/>
      <c r="GN26" s="192"/>
      <c r="GO26" s="215"/>
      <c r="GP26" s="192"/>
      <c r="GQ26" s="215"/>
      <c r="GR26" s="192"/>
      <c r="GS26" s="215"/>
      <c r="GT26" s="192"/>
      <c r="GU26" s="215"/>
      <c r="GV26" s="192"/>
      <c r="GW26" s="215"/>
      <c r="GX26" s="192"/>
      <c r="GY26" s="215"/>
      <c r="GZ26" s="192"/>
      <c r="HA26" s="215"/>
      <c r="HB26" s="192"/>
      <c r="HC26" s="215"/>
      <c r="HD26" s="192"/>
      <c r="HE26" s="215"/>
    </row>
    <row r="27" spans="1:213">
      <c r="R27" s="192"/>
      <c r="T27" s="192"/>
      <c r="V27" s="192"/>
      <c r="X27" s="192"/>
      <c r="Z27" s="192"/>
      <c r="AB27" s="192"/>
      <c r="AD27" s="192"/>
      <c r="AF27" s="192"/>
      <c r="AH27" s="192"/>
      <c r="AJ27" s="192"/>
      <c r="AK27" s="215"/>
      <c r="AL27" s="192"/>
      <c r="AN27" s="192"/>
      <c r="AP27" s="192"/>
      <c r="AR27" s="192"/>
      <c r="AT27" s="192"/>
      <c r="AV27" s="192"/>
      <c r="AX27" s="192"/>
      <c r="AZ27" s="192"/>
      <c r="BB27" s="192"/>
      <c r="BD27" s="192"/>
      <c r="BF27" s="192"/>
      <c r="BG27" s="215"/>
      <c r="BH27" s="192"/>
      <c r="BI27" s="215"/>
      <c r="BJ27" s="192"/>
      <c r="BK27" s="215"/>
      <c r="BL27" s="192"/>
      <c r="BM27" s="215"/>
      <c r="BN27" s="192"/>
      <c r="BO27" s="215"/>
      <c r="BP27" s="192"/>
      <c r="BQ27" s="215"/>
      <c r="BR27" s="192"/>
      <c r="BS27" s="215"/>
      <c r="BT27" s="192"/>
      <c r="BU27" s="215"/>
      <c r="BV27" s="192"/>
      <c r="BW27" s="215"/>
      <c r="BX27" s="192"/>
      <c r="BY27" s="215"/>
      <c r="BZ27" s="192"/>
      <c r="CA27" s="215"/>
      <c r="CB27" s="192"/>
      <c r="CC27" s="215"/>
      <c r="CD27" s="192"/>
      <c r="CE27" s="215"/>
      <c r="CF27" s="192"/>
      <c r="CG27" s="215"/>
      <c r="CH27" s="192"/>
      <c r="CI27" s="215"/>
      <c r="CJ27" s="192"/>
      <c r="CK27" s="215"/>
      <c r="CL27" s="192"/>
      <c r="CM27" s="215"/>
      <c r="CN27" s="192"/>
      <c r="CO27" s="215"/>
      <c r="CP27" s="192"/>
      <c r="CQ27" s="215"/>
      <c r="CR27" s="192"/>
      <c r="CS27" s="215"/>
      <c r="CT27" s="192"/>
      <c r="CU27" s="215"/>
      <c r="CV27" s="192"/>
      <c r="CW27" s="215"/>
      <c r="CX27" s="192"/>
      <c r="CY27" s="215"/>
      <c r="CZ27" s="192"/>
      <c r="DA27" s="215"/>
      <c r="DB27" s="192"/>
      <c r="DC27" s="215"/>
      <c r="DD27" s="192"/>
      <c r="DE27" s="215"/>
      <c r="DF27" s="192"/>
      <c r="DG27" s="215"/>
      <c r="DH27" s="192"/>
      <c r="DI27" s="215"/>
      <c r="DJ27" s="192"/>
      <c r="DK27" s="215"/>
      <c r="DL27" s="192"/>
      <c r="DM27" s="215"/>
      <c r="DN27" s="192"/>
      <c r="DO27" s="215"/>
      <c r="DP27" s="192"/>
      <c r="DQ27" s="215"/>
      <c r="DR27" s="192"/>
      <c r="DS27" s="215"/>
      <c r="DT27" s="192"/>
      <c r="DU27" s="215"/>
      <c r="DV27" s="192"/>
      <c r="DW27" s="215"/>
      <c r="DX27" s="192"/>
      <c r="DY27" s="215"/>
      <c r="DZ27" s="192"/>
      <c r="EA27" s="215"/>
      <c r="EB27" s="192"/>
      <c r="EC27" s="215"/>
      <c r="ED27" s="192"/>
      <c r="EE27" s="215"/>
      <c r="EF27" s="192"/>
      <c r="EG27" s="215"/>
      <c r="EH27" s="192"/>
      <c r="EI27" s="215"/>
      <c r="EJ27" s="192"/>
      <c r="EK27" s="215"/>
      <c r="EL27" s="192"/>
      <c r="EM27" s="215"/>
      <c r="EN27" s="192"/>
      <c r="EO27" s="215"/>
      <c r="EP27" s="192"/>
      <c r="EQ27" s="215"/>
      <c r="ER27" s="192"/>
      <c r="ES27" s="215"/>
      <c r="ET27" s="192"/>
      <c r="EU27" s="215"/>
      <c r="EV27" s="192"/>
      <c r="EW27" s="215"/>
      <c r="EX27" s="192"/>
      <c r="EY27" s="215"/>
      <c r="EZ27" s="192"/>
      <c r="FA27" s="215"/>
      <c r="FB27" s="192"/>
      <c r="FC27" s="215"/>
      <c r="FD27" s="192"/>
      <c r="FE27" s="215"/>
      <c r="FF27" s="192"/>
      <c r="FG27" s="215"/>
      <c r="FH27" s="192"/>
      <c r="FI27" s="215"/>
      <c r="FJ27" s="192"/>
      <c r="FK27" s="215"/>
      <c r="FL27" s="192"/>
      <c r="FM27" s="215"/>
      <c r="FN27" s="192"/>
      <c r="FO27" s="215"/>
      <c r="FP27" s="192"/>
      <c r="FQ27" s="215"/>
      <c r="FR27" s="192"/>
      <c r="FS27" s="215"/>
      <c r="FT27" s="192"/>
      <c r="FU27" s="215"/>
      <c r="FV27" s="192"/>
      <c r="FW27" s="215"/>
      <c r="FX27" s="192"/>
      <c r="FY27" s="215"/>
      <c r="FZ27" s="192"/>
      <c r="GA27" s="215"/>
      <c r="GB27" s="192"/>
      <c r="GC27" s="215"/>
      <c r="GD27" s="192"/>
      <c r="GE27" s="215"/>
      <c r="GF27" s="192"/>
      <c r="GG27" s="215"/>
      <c r="GH27" s="192"/>
      <c r="GI27" s="215"/>
      <c r="GJ27" s="192"/>
      <c r="GK27" s="215"/>
      <c r="GL27" s="192"/>
      <c r="GM27" s="215"/>
      <c r="GN27" s="192"/>
      <c r="GO27" s="215"/>
      <c r="GP27" s="192"/>
      <c r="GQ27" s="215"/>
      <c r="GR27" s="192"/>
      <c r="GS27" s="215"/>
      <c r="GT27" s="192"/>
      <c r="GU27" s="215"/>
      <c r="GV27" s="192"/>
      <c r="GW27" s="215"/>
      <c r="GX27" s="192"/>
      <c r="GY27" s="215"/>
      <c r="GZ27" s="192"/>
      <c r="HA27" s="215"/>
      <c r="HB27" s="192"/>
      <c r="HC27" s="215"/>
      <c r="HD27" s="192"/>
      <c r="HE27" s="215"/>
    </row>
    <row r="28" spans="1:213">
      <c r="R28" s="192"/>
      <c r="T28" s="192"/>
      <c r="V28" s="192"/>
      <c r="X28" s="192"/>
      <c r="Z28" s="192"/>
      <c r="AB28" s="192"/>
      <c r="AD28" s="192"/>
      <c r="AF28" s="192"/>
      <c r="AH28" s="192"/>
      <c r="AJ28" s="192"/>
      <c r="AK28" s="215"/>
      <c r="AL28" s="192"/>
      <c r="AN28" s="192"/>
      <c r="AP28" s="192"/>
      <c r="AR28" s="192"/>
      <c r="AT28" s="192"/>
      <c r="AV28" s="192"/>
      <c r="AX28" s="192"/>
      <c r="AZ28" s="192"/>
      <c r="BB28" s="192"/>
      <c r="BD28" s="192"/>
      <c r="BF28" s="192"/>
      <c r="BG28" s="215"/>
      <c r="BH28" s="192"/>
      <c r="BI28" s="215"/>
      <c r="BJ28" s="192"/>
      <c r="BK28" s="215"/>
      <c r="BL28" s="192"/>
      <c r="BM28" s="215"/>
      <c r="BN28" s="192"/>
      <c r="BO28" s="215"/>
      <c r="BP28" s="192"/>
      <c r="BQ28" s="215"/>
      <c r="BR28" s="192"/>
      <c r="BS28" s="215"/>
      <c r="BT28" s="192"/>
      <c r="BU28" s="215"/>
      <c r="BV28" s="192"/>
      <c r="BW28" s="215"/>
      <c r="BX28" s="192"/>
      <c r="BY28" s="215"/>
      <c r="BZ28" s="192"/>
      <c r="CA28" s="215"/>
      <c r="CB28" s="192"/>
      <c r="CC28" s="215"/>
      <c r="CD28" s="192"/>
      <c r="CE28" s="215"/>
      <c r="CF28" s="192"/>
      <c r="CG28" s="215"/>
      <c r="CH28" s="192"/>
      <c r="CI28" s="215"/>
      <c r="CJ28" s="192"/>
      <c r="CK28" s="215"/>
      <c r="CL28" s="192"/>
      <c r="CM28" s="215"/>
      <c r="CN28" s="192"/>
      <c r="CO28" s="215"/>
      <c r="CP28" s="192"/>
      <c r="CQ28" s="215"/>
      <c r="CR28" s="192"/>
      <c r="CS28" s="215"/>
      <c r="CT28" s="192"/>
      <c r="CU28" s="215"/>
      <c r="CV28" s="192"/>
      <c r="CW28" s="215"/>
      <c r="CX28" s="192"/>
      <c r="CY28" s="215"/>
      <c r="CZ28" s="192"/>
      <c r="DA28" s="215"/>
      <c r="DB28" s="192"/>
      <c r="DC28" s="215"/>
      <c r="DD28" s="192"/>
      <c r="DE28" s="215"/>
      <c r="DF28" s="192"/>
      <c r="DG28" s="215"/>
      <c r="DH28" s="192"/>
      <c r="DI28" s="215"/>
      <c r="DJ28" s="192"/>
      <c r="DK28" s="215"/>
      <c r="DL28" s="192"/>
      <c r="DM28" s="215"/>
      <c r="DN28" s="192"/>
      <c r="DO28" s="215"/>
      <c r="DP28" s="192"/>
      <c r="DQ28" s="215"/>
      <c r="DR28" s="192"/>
      <c r="DS28" s="215"/>
      <c r="DT28" s="192"/>
      <c r="DU28" s="215"/>
      <c r="DV28" s="192"/>
      <c r="DW28" s="215"/>
      <c r="DX28" s="192"/>
      <c r="DY28" s="215"/>
      <c r="DZ28" s="192"/>
      <c r="EA28" s="215"/>
      <c r="EB28" s="192"/>
      <c r="EC28" s="215"/>
      <c r="ED28" s="192"/>
      <c r="EE28" s="215"/>
      <c r="EF28" s="192"/>
      <c r="EG28" s="215"/>
      <c r="EH28" s="192"/>
      <c r="EI28" s="215"/>
      <c r="EJ28" s="192"/>
      <c r="EK28" s="215"/>
      <c r="EL28" s="192"/>
      <c r="EM28" s="215"/>
      <c r="EN28" s="192"/>
      <c r="EO28" s="215"/>
      <c r="EP28" s="192"/>
      <c r="EQ28" s="215"/>
      <c r="ER28" s="192"/>
      <c r="ES28" s="215"/>
      <c r="ET28" s="192"/>
      <c r="EU28" s="215"/>
      <c r="EV28" s="192"/>
      <c r="EW28" s="215"/>
      <c r="EX28" s="192"/>
      <c r="EY28" s="215"/>
      <c r="EZ28" s="192"/>
      <c r="FA28" s="215"/>
      <c r="FB28" s="192"/>
      <c r="FC28" s="215"/>
      <c r="FD28" s="192"/>
      <c r="FE28" s="215"/>
      <c r="FF28" s="192"/>
      <c r="FG28" s="215"/>
      <c r="FH28" s="192"/>
      <c r="FI28" s="215"/>
      <c r="FJ28" s="192"/>
      <c r="FK28" s="215"/>
      <c r="FL28" s="192"/>
      <c r="FM28" s="215"/>
      <c r="FN28" s="192"/>
      <c r="FO28" s="215"/>
      <c r="FP28" s="192"/>
      <c r="FQ28" s="215"/>
      <c r="FR28" s="192"/>
      <c r="FS28" s="215"/>
      <c r="FT28" s="192"/>
      <c r="FU28" s="215"/>
      <c r="FV28" s="192"/>
      <c r="FW28" s="215"/>
      <c r="FX28" s="192"/>
      <c r="FY28" s="215"/>
      <c r="FZ28" s="192"/>
      <c r="GA28" s="215"/>
      <c r="GB28" s="192"/>
      <c r="GC28" s="215"/>
      <c r="GD28" s="192"/>
      <c r="GE28" s="215"/>
      <c r="GF28" s="192"/>
      <c r="GG28" s="215"/>
      <c r="GH28" s="192"/>
      <c r="GI28" s="215"/>
      <c r="GJ28" s="192"/>
      <c r="GK28" s="215"/>
      <c r="GL28" s="192"/>
      <c r="GM28" s="215"/>
      <c r="GN28" s="192"/>
      <c r="GO28" s="215"/>
      <c r="GP28" s="192"/>
      <c r="GQ28" s="215"/>
      <c r="GR28" s="192"/>
      <c r="GS28" s="215"/>
      <c r="GT28" s="192"/>
      <c r="GU28" s="215"/>
      <c r="GV28" s="192"/>
      <c r="GW28" s="215"/>
      <c r="GX28" s="192"/>
      <c r="GY28" s="215"/>
      <c r="GZ28" s="192"/>
      <c r="HA28" s="215"/>
      <c r="HB28" s="192"/>
      <c r="HC28" s="215"/>
      <c r="HD28" s="192"/>
      <c r="HE28" s="215"/>
    </row>
    <row r="29" spans="1:213">
      <c r="R29" s="192"/>
      <c r="T29" s="192"/>
      <c r="V29" s="192"/>
      <c r="X29" s="192"/>
      <c r="Z29" s="192"/>
      <c r="AB29" s="192"/>
      <c r="AD29" s="192"/>
      <c r="AF29" s="192"/>
      <c r="AH29" s="192"/>
      <c r="AJ29" s="192"/>
      <c r="AK29" s="215"/>
      <c r="AL29" s="192"/>
      <c r="AN29" s="192"/>
      <c r="AP29" s="192"/>
      <c r="AR29" s="192"/>
      <c r="AT29" s="192"/>
      <c r="AV29" s="192"/>
      <c r="AX29" s="192"/>
      <c r="AZ29" s="192"/>
      <c r="BB29" s="192"/>
      <c r="BD29" s="192"/>
      <c r="BF29" s="192"/>
      <c r="BG29" s="215"/>
      <c r="BH29" s="192"/>
      <c r="BI29" s="215"/>
      <c r="BJ29" s="192"/>
      <c r="BK29" s="215"/>
      <c r="BL29" s="192"/>
      <c r="BM29" s="215"/>
      <c r="BN29" s="192"/>
      <c r="BO29" s="215"/>
      <c r="BP29" s="192"/>
      <c r="BQ29" s="215"/>
      <c r="BR29" s="192"/>
      <c r="BS29" s="215"/>
      <c r="BT29" s="192"/>
      <c r="BU29" s="215"/>
      <c r="BV29" s="192"/>
      <c r="BW29" s="215"/>
      <c r="BX29" s="192"/>
      <c r="BY29" s="215"/>
      <c r="BZ29" s="192"/>
      <c r="CA29" s="215"/>
      <c r="CB29" s="192"/>
      <c r="CC29" s="215"/>
      <c r="CD29" s="192"/>
      <c r="CE29" s="215"/>
      <c r="CF29" s="192"/>
      <c r="CG29" s="215"/>
      <c r="CH29" s="192"/>
      <c r="CI29" s="215"/>
      <c r="CJ29" s="192"/>
      <c r="CK29" s="215"/>
      <c r="CL29" s="192"/>
      <c r="CM29" s="215"/>
      <c r="CN29" s="192"/>
      <c r="CO29" s="215"/>
      <c r="CP29" s="192"/>
      <c r="CQ29" s="215"/>
      <c r="CR29" s="192"/>
      <c r="CS29" s="215"/>
      <c r="CT29" s="192"/>
      <c r="CU29" s="215"/>
      <c r="CV29" s="192"/>
      <c r="CW29" s="215"/>
      <c r="CX29" s="192"/>
      <c r="CY29" s="215"/>
      <c r="CZ29" s="192"/>
      <c r="DA29" s="215"/>
      <c r="DB29" s="192"/>
      <c r="DC29" s="215"/>
      <c r="DD29" s="192"/>
      <c r="DE29" s="215"/>
      <c r="DF29" s="192"/>
      <c r="DG29" s="215"/>
      <c r="DH29" s="192"/>
      <c r="DI29" s="215"/>
      <c r="DJ29" s="192"/>
      <c r="DK29" s="215"/>
      <c r="DL29" s="192"/>
      <c r="DM29" s="215"/>
      <c r="DN29" s="192"/>
      <c r="DO29" s="215"/>
      <c r="DP29" s="192"/>
      <c r="DQ29" s="215"/>
      <c r="DR29" s="192"/>
      <c r="DS29" s="215"/>
      <c r="DT29" s="192"/>
      <c r="DU29" s="215"/>
      <c r="DV29" s="192"/>
      <c r="DW29" s="215"/>
      <c r="DX29" s="192"/>
      <c r="DY29" s="215"/>
      <c r="DZ29" s="192"/>
      <c r="EA29" s="215"/>
      <c r="EB29" s="192"/>
      <c r="EC29" s="215"/>
      <c r="ED29" s="192"/>
      <c r="EE29" s="215"/>
      <c r="EF29" s="192"/>
      <c r="EG29" s="215"/>
      <c r="EH29" s="192"/>
      <c r="EI29" s="215"/>
      <c r="EJ29" s="192"/>
      <c r="EK29" s="215"/>
      <c r="EL29" s="192"/>
      <c r="EM29" s="215"/>
      <c r="EN29" s="192"/>
      <c r="EO29" s="215"/>
      <c r="EP29" s="192"/>
      <c r="EQ29" s="215"/>
      <c r="ER29" s="192"/>
      <c r="ES29" s="215"/>
      <c r="ET29" s="192"/>
      <c r="EU29" s="215"/>
      <c r="EV29" s="192"/>
      <c r="EW29" s="215"/>
      <c r="EX29" s="192"/>
      <c r="EY29" s="215"/>
      <c r="EZ29" s="192"/>
      <c r="FA29" s="215"/>
      <c r="FB29" s="192"/>
      <c r="FC29" s="215"/>
      <c r="FD29" s="192"/>
      <c r="FE29" s="215"/>
      <c r="FF29" s="192"/>
      <c r="FG29" s="215"/>
      <c r="FH29" s="192"/>
      <c r="FI29" s="215"/>
      <c r="FJ29" s="192"/>
      <c r="FK29" s="215"/>
      <c r="FL29" s="192"/>
      <c r="FM29" s="215"/>
      <c r="FN29" s="192"/>
      <c r="FO29" s="215"/>
      <c r="FP29" s="192"/>
      <c r="FQ29" s="215"/>
      <c r="FR29" s="192"/>
      <c r="FS29" s="215"/>
      <c r="FT29" s="192"/>
      <c r="FU29" s="215"/>
      <c r="FV29" s="192"/>
      <c r="FW29" s="215"/>
      <c r="FX29" s="192"/>
      <c r="FY29" s="215"/>
      <c r="FZ29" s="192"/>
      <c r="GA29" s="215"/>
      <c r="GB29" s="192"/>
      <c r="GC29" s="215"/>
      <c r="GD29" s="192"/>
      <c r="GE29" s="215"/>
      <c r="GF29" s="192"/>
      <c r="GG29" s="215"/>
      <c r="GH29" s="192"/>
      <c r="GI29" s="215"/>
      <c r="GJ29" s="192"/>
      <c r="GK29" s="215"/>
      <c r="GL29" s="192"/>
      <c r="GM29" s="215"/>
      <c r="GN29" s="192"/>
      <c r="GO29" s="215"/>
      <c r="GP29" s="192"/>
      <c r="GQ29" s="215"/>
      <c r="GR29" s="192"/>
      <c r="GS29" s="215"/>
      <c r="GT29" s="192"/>
      <c r="GU29" s="215"/>
      <c r="GV29" s="192"/>
      <c r="GW29" s="215"/>
      <c r="GX29" s="192"/>
      <c r="GY29" s="215"/>
      <c r="GZ29" s="192"/>
      <c r="HA29" s="215"/>
      <c r="HB29" s="192"/>
      <c r="HC29" s="215"/>
      <c r="HD29" s="192"/>
      <c r="HE29" s="215"/>
    </row>
    <row r="30" spans="1:213">
      <c r="R30" s="192"/>
      <c r="T30" s="192"/>
      <c r="V30" s="192"/>
      <c r="X30" s="192"/>
      <c r="Z30" s="192"/>
      <c r="AB30" s="192"/>
      <c r="AD30" s="192"/>
      <c r="AF30" s="192"/>
      <c r="AH30" s="192"/>
      <c r="AJ30" s="192"/>
      <c r="AK30" s="215"/>
      <c r="AL30" s="192"/>
      <c r="AN30" s="192"/>
      <c r="AP30" s="192"/>
      <c r="AR30" s="192"/>
      <c r="AT30" s="192"/>
      <c r="AV30" s="192"/>
      <c r="AX30" s="192"/>
      <c r="AZ30" s="192"/>
      <c r="BB30" s="192"/>
      <c r="BD30" s="192"/>
      <c r="BF30" s="192"/>
      <c r="BG30" s="215"/>
      <c r="BH30" s="192"/>
      <c r="BI30" s="215"/>
      <c r="BJ30" s="192"/>
      <c r="BK30" s="215"/>
      <c r="BL30" s="192"/>
      <c r="BM30" s="215"/>
      <c r="BN30" s="192"/>
      <c r="BO30" s="215"/>
      <c r="BP30" s="192"/>
      <c r="BQ30" s="215"/>
      <c r="BR30" s="192"/>
      <c r="BS30" s="215"/>
      <c r="BT30" s="192"/>
      <c r="BU30" s="215"/>
      <c r="BV30" s="192"/>
      <c r="BW30" s="215"/>
      <c r="BX30" s="192"/>
      <c r="BY30" s="215"/>
      <c r="BZ30" s="192"/>
      <c r="CA30" s="215"/>
      <c r="CB30" s="192"/>
      <c r="CC30" s="215"/>
      <c r="CD30" s="192"/>
      <c r="CE30" s="215"/>
      <c r="CF30" s="192"/>
      <c r="CG30" s="215"/>
      <c r="CH30" s="192"/>
      <c r="CI30" s="215"/>
      <c r="CJ30" s="192"/>
      <c r="CK30" s="215"/>
      <c r="CL30" s="192"/>
      <c r="CM30" s="215"/>
      <c r="CN30" s="192"/>
      <c r="CO30" s="215"/>
      <c r="CP30" s="192"/>
      <c r="CQ30" s="215"/>
      <c r="CR30" s="192"/>
      <c r="CS30" s="215"/>
      <c r="CT30" s="192"/>
      <c r="CU30" s="215"/>
      <c r="CV30" s="192"/>
      <c r="CW30" s="215"/>
      <c r="CX30" s="192"/>
      <c r="CY30" s="215"/>
      <c r="CZ30" s="192"/>
      <c r="DA30" s="215"/>
      <c r="DB30" s="192"/>
      <c r="DC30" s="215"/>
      <c r="DD30" s="192"/>
      <c r="DE30" s="215"/>
      <c r="DF30" s="192"/>
      <c r="DG30" s="215"/>
      <c r="DH30" s="192"/>
      <c r="DI30" s="215"/>
      <c r="DJ30" s="192"/>
      <c r="DK30" s="215"/>
      <c r="DL30" s="192"/>
      <c r="DM30" s="215"/>
      <c r="DN30" s="192"/>
      <c r="DO30" s="215"/>
      <c r="DP30" s="192"/>
      <c r="DQ30" s="215"/>
      <c r="DR30" s="192"/>
      <c r="DS30" s="215"/>
      <c r="DT30" s="192"/>
      <c r="DU30" s="215"/>
      <c r="DV30" s="192"/>
      <c r="DW30" s="215"/>
      <c r="DX30" s="192"/>
      <c r="DY30" s="215"/>
      <c r="DZ30" s="192"/>
      <c r="EA30" s="215"/>
      <c r="EB30" s="192"/>
      <c r="EC30" s="215"/>
      <c r="ED30" s="192"/>
      <c r="EE30" s="215"/>
      <c r="EF30" s="192"/>
      <c r="EG30" s="215"/>
      <c r="EH30" s="192"/>
      <c r="EI30" s="215"/>
      <c r="EJ30" s="192"/>
      <c r="EK30" s="215"/>
      <c r="EL30" s="192"/>
      <c r="EM30" s="215"/>
      <c r="EN30" s="192"/>
      <c r="EO30" s="215"/>
      <c r="EP30" s="192"/>
      <c r="EQ30" s="215"/>
      <c r="ER30" s="192"/>
      <c r="ES30" s="215"/>
      <c r="ET30" s="192"/>
      <c r="EU30" s="215"/>
      <c r="EV30" s="192"/>
      <c r="EW30" s="215"/>
      <c r="EX30" s="192"/>
      <c r="EY30" s="215"/>
      <c r="EZ30" s="192"/>
      <c r="FA30" s="215"/>
      <c r="FB30" s="192"/>
      <c r="FC30" s="215"/>
      <c r="FD30" s="192"/>
      <c r="FE30" s="215"/>
      <c r="FF30" s="192"/>
      <c r="FG30" s="215"/>
      <c r="FH30" s="192"/>
      <c r="FI30" s="215"/>
      <c r="FJ30" s="192"/>
      <c r="FK30" s="215"/>
      <c r="FL30" s="192"/>
      <c r="FM30" s="215"/>
      <c r="FN30" s="192"/>
      <c r="FO30" s="215"/>
      <c r="FP30" s="192"/>
      <c r="FQ30" s="215"/>
      <c r="FR30" s="192"/>
      <c r="FS30" s="215"/>
      <c r="FT30" s="192"/>
      <c r="FU30" s="215"/>
      <c r="FV30" s="192"/>
      <c r="FW30" s="215"/>
      <c r="FX30" s="192"/>
      <c r="FY30" s="215"/>
      <c r="FZ30" s="192"/>
      <c r="GA30" s="215"/>
      <c r="GB30" s="192"/>
      <c r="GC30" s="215"/>
      <c r="GD30" s="192"/>
      <c r="GE30" s="215"/>
      <c r="GF30" s="192"/>
      <c r="GG30" s="215"/>
      <c r="GH30" s="192"/>
      <c r="GI30" s="215"/>
      <c r="GJ30" s="192"/>
      <c r="GK30" s="215"/>
      <c r="GL30" s="192"/>
      <c r="GM30" s="215"/>
      <c r="GN30" s="192"/>
      <c r="GO30" s="215"/>
      <c r="GP30" s="192"/>
      <c r="GQ30" s="215"/>
      <c r="GR30" s="192"/>
      <c r="GS30" s="215"/>
      <c r="GT30" s="192"/>
      <c r="GU30" s="215"/>
      <c r="GV30" s="192"/>
      <c r="GW30" s="215"/>
      <c r="GX30" s="192"/>
      <c r="GY30" s="215"/>
      <c r="GZ30" s="192"/>
      <c r="HA30" s="215"/>
      <c r="HB30" s="192"/>
      <c r="HC30" s="215"/>
      <c r="HD30" s="192"/>
      <c r="HE30" s="215"/>
    </row>
    <row r="31" spans="1:213">
      <c r="R31" s="192"/>
      <c r="T31" s="192"/>
      <c r="V31" s="192"/>
      <c r="X31" s="192"/>
      <c r="Z31" s="192"/>
      <c r="AB31" s="192"/>
      <c r="AD31" s="192"/>
      <c r="AF31" s="192"/>
      <c r="AH31" s="192"/>
      <c r="AJ31" s="192"/>
      <c r="AK31" s="215"/>
      <c r="AL31" s="192"/>
      <c r="AN31" s="192"/>
      <c r="AP31" s="192"/>
      <c r="AR31" s="192"/>
      <c r="AT31" s="192"/>
      <c r="AV31" s="192"/>
      <c r="AX31" s="192"/>
      <c r="AZ31" s="192"/>
      <c r="BB31" s="192"/>
      <c r="BD31" s="192"/>
      <c r="BF31" s="192"/>
      <c r="BG31" s="215"/>
      <c r="BH31" s="192"/>
      <c r="BI31" s="215"/>
      <c r="BJ31" s="192"/>
      <c r="BK31" s="215"/>
      <c r="BL31" s="192"/>
      <c r="BM31" s="215"/>
      <c r="BN31" s="192"/>
      <c r="BO31" s="215"/>
      <c r="BP31" s="192"/>
      <c r="BQ31" s="215"/>
      <c r="BR31" s="192"/>
      <c r="BS31" s="215"/>
      <c r="BT31" s="192"/>
      <c r="BU31" s="215"/>
      <c r="BV31" s="192"/>
      <c r="BW31" s="215"/>
      <c r="BX31" s="192"/>
      <c r="BY31" s="215"/>
      <c r="BZ31" s="192"/>
      <c r="CA31" s="215"/>
      <c r="CB31" s="192"/>
      <c r="CC31" s="215"/>
      <c r="CD31" s="192"/>
      <c r="CE31" s="215"/>
      <c r="CF31" s="192"/>
      <c r="CG31" s="215"/>
      <c r="CH31" s="192"/>
      <c r="CI31" s="215"/>
      <c r="CJ31" s="192"/>
      <c r="CK31" s="215"/>
      <c r="CL31" s="192"/>
      <c r="CM31" s="215"/>
      <c r="CN31" s="192"/>
      <c r="CO31" s="215"/>
      <c r="CP31" s="192"/>
      <c r="CQ31" s="215"/>
      <c r="CR31" s="192"/>
      <c r="CS31" s="215"/>
      <c r="CT31" s="192"/>
      <c r="CU31" s="215"/>
      <c r="CV31" s="192"/>
      <c r="CW31" s="215"/>
      <c r="CX31" s="192"/>
      <c r="CY31" s="215"/>
      <c r="CZ31" s="192"/>
      <c r="DA31" s="215"/>
      <c r="DB31" s="192"/>
      <c r="DC31" s="215"/>
      <c r="DD31" s="192"/>
      <c r="DE31" s="215"/>
      <c r="DF31" s="192"/>
      <c r="DG31" s="215"/>
      <c r="DH31" s="192"/>
      <c r="DI31" s="215"/>
      <c r="DJ31" s="192"/>
      <c r="DK31" s="215"/>
      <c r="DL31" s="192"/>
      <c r="DM31" s="215"/>
      <c r="DN31" s="192"/>
      <c r="DO31" s="215"/>
      <c r="DP31" s="192"/>
      <c r="DQ31" s="215"/>
      <c r="DR31" s="192"/>
      <c r="DS31" s="215"/>
      <c r="DT31" s="192"/>
      <c r="DU31" s="215"/>
      <c r="DV31" s="192"/>
      <c r="DW31" s="215"/>
      <c r="DX31" s="192"/>
      <c r="DY31" s="215"/>
      <c r="DZ31" s="192"/>
      <c r="EA31" s="215"/>
      <c r="EB31" s="192"/>
      <c r="EC31" s="215"/>
      <c r="ED31" s="192"/>
      <c r="EE31" s="215"/>
      <c r="EF31" s="192"/>
      <c r="EG31" s="215"/>
      <c r="EH31" s="192"/>
      <c r="EI31" s="215"/>
      <c r="EJ31" s="192"/>
      <c r="EK31" s="215"/>
      <c r="EL31" s="192"/>
      <c r="EM31" s="215"/>
      <c r="EN31" s="192"/>
      <c r="EO31" s="215"/>
      <c r="EP31" s="192"/>
      <c r="EQ31" s="215"/>
      <c r="ER31" s="192"/>
      <c r="ES31" s="215"/>
      <c r="ET31" s="192"/>
      <c r="EU31" s="215"/>
      <c r="EV31" s="192"/>
      <c r="EW31" s="215"/>
      <c r="EX31" s="192"/>
      <c r="EY31" s="215"/>
      <c r="EZ31" s="192"/>
      <c r="FA31" s="215"/>
      <c r="FB31" s="192"/>
      <c r="FC31" s="215"/>
      <c r="FD31" s="192"/>
      <c r="FE31" s="215"/>
      <c r="FF31" s="192"/>
      <c r="FG31" s="215"/>
      <c r="FH31" s="192"/>
      <c r="FI31" s="215"/>
      <c r="FJ31" s="192"/>
      <c r="FK31" s="215"/>
      <c r="FL31" s="192"/>
      <c r="FM31" s="215"/>
      <c r="FN31" s="192"/>
      <c r="FO31" s="215"/>
      <c r="FP31" s="192"/>
      <c r="FQ31" s="215"/>
      <c r="FR31" s="192"/>
      <c r="FS31" s="215"/>
      <c r="FT31" s="192"/>
      <c r="FU31" s="215"/>
      <c r="FV31" s="192"/>
      <c r="FW31" s="215"/>
      <c r="FX31" s="192"/>
      <c r="FY31" s="215"/>
      <c r="FZ31" s="192"/>
      <c r="GA31" s="215"/>
      <c r="GB31" s="192"/>
      <c r="GC31" s="215"/>
      <c r="GD31" s="192"/>
      <c r="GE31" s="215"/>
      <c r="GF31" s="192"/>
      <c r="GG31" s="215"/>
      <c r="GH31" s="192"/>
      <c r="GI31" s="215"/>
      <c r="GJ31" s="192"/>
      <c r="GK31" s="215"/>
      <c r="GL31" s="192"/>
      <c r="GM31" s="215"/>
      <c r="GN31" s="192"/>
      <c r="GO31" s="215"/>
      <c r="GP31" s="192"/>
      <c r="GQ31" s="215"/>
      <c r="GR31" s="192"/>
      <c r="GS31" s="215"/>
      <c r="GT31" s="192"/>
      <c r="GU31" s="215"/>
      <c r="GV31" s="192"/>
      <c r="GW31" s="215"/>
      <c r="GX31" s="192"/>
      <c r="GY31" s="215"/>
      <c r="GZ31" s="192"/>
      <c r="HA31" s="215"/>
      <c r="HB31" s="192"/>
      <c r="HC31" s="215"/>
      <c r="HD31" s="192"/>
      <c r="HE31" s="215"/>
    </row>
    <row r="32" spans="1:213">
      <c r="R32" s="192"/>
      <c r="T32" s="192"/>
      <c r="V32" s="192"/>
      <c r="X32" s="192"/>
      <c r="Z32" s="192"/>
      <c r="AB32" s="192"/>
      <c r="AD32" s="192"/>
      <c r="AF32" s="192"/>
      <c r="AH32" s="192"/>
      <c r="AJ32" s="192"/>
      <c r="AK32" s="215"/>
      <c r="AL32" s="192"/>
      <c r="AN32" s="192"/>
      <c r="AP32" s="192"/>
      <c r="AR32" s="192"/>
      <c r="AT32" s="192"/>
      <c r="AV32" s="192"/>
      <c r="AX32" s="192"/>
      <c r="AZ32" s="192"/>
      <c r="BB32" s="192"/>
      <c r="BD32" s="192"/>
      <c r="BF32" s="192"/>
      <c r="BG32" s="215"/>
      <c r="BH32" s="192"/>
      <c r="BI32" s="215"/>
      <c r="BJ32" s="192"/>
      <c r="BK32" s="215"/>
      <c r="BL32" s="192"/>
      <c r="BM32" s="215"/>
      <c r="BN32" s="192"/>
      <c r="BO32" s="215"/>
      <c r="BP32" s="192"/>
      <c r="BQ32" s="215"/>
      <c r="BR32" s="192"/>
      <c r="BS32" s="215"/>
      <c r="BT32" s="192"/>
      <c r="BU32" s="215"/>
      <c r="BV32" s="192"/>
      <c r="BW32" s="215"/>
      <c r="BX32" s="192"/>
      <c r="BY32" s="215"/>
      <c r="BZ32" s="192"/>
      <c r="CA32" s="215"/>
      <c r="CB32" s="192"/>
      <c r="CC32" s="215"/>
      <c r="CD32" s="192"/>
      <c r="CE32" s="215"/>
      <c r="CF32" s="192"/>
      <c r="CG32" s="215"/>
      <c r="CH32" s="192"/>
      <c r="CI32" s="215"/>
      <c r="CJ32" s="192"/>
      <c r="CK32" s="215"/>
      <c r="CL32" s="192"/>
      <c r="CM32" s="215"/>
      <c r="CN32" s="192"/>
      <c r="CO32" s="215"/>
      <c r="CP32" s="192"/>
      <c r="CQ32" s="215"/>
      <c r="CR32" s="192"/>
      <c r="CS32" s="215"/>
      <c r="CT32" s="192"/>
      <c r="CU32" s="215"/>
      <c r="CV32" s="192"/>
      <c r="CW32" s="215"/>
      <c r="CX32" s="192"/>
      <c r="CY32" s="215"/>
      <c r="CZ32" s="192"/>
      <c r="DA32" s="215"/>
      <c r="DB32" s="192"/>
      <c r="DC32" s="215"/>
      <c r="DD32" s="192"/>
      <c r="DE32" s="215"/>
      <c r="DF32" s="192"/>
      <c r="DG32" s="215"/>
      <c r="DH32" s="192"/>
      <c r="DI32" s="215"/>
      <c r="DJ32" s="192"/>
      <c r="DK32" s="215"/>
      <c r="DL32" s="192"/>
      <c r="DM32" s="215"/>
      <c r="DN32" s="192"/>
      <c r="DO32" s="215"/>
      <c r="DP32" s="192"/>
      <c r="DQ32" s="215"/>
      <c r="DR32" s="192"/>
      <c r="DS32" s="215"/>
      <c r="DT32" s="192"/>
      <c r="DU32" s="215"/>
      <c r="DV32" s="192"/>
      <c r="DW32" s="215"/>
      <c r="DX32" s="192"/>
      <c r="DY32" s="215"/>
      <c r="DZ32" s="192"/>
      <c r="EA32" s="215"/>
      <c r="EB32" s="192"/>
      <c r="EC32" s="215"/>
      <c r="ED32" s="192"/>
      <c r="EE32" s="215"/>
      <c r="EF32" s="192"/>
      <c r="EG32" s="215"/>
      <c r="EH32" s="192"/>
      <c r="EI32" s="215"/>
      <c r="EJ32" s="192"/>
      <c r="EK32" s="215"/>
      <c r="EL32" s="192"/>
      <c r="EM32" s="215"/>
      <c r="EN32" s="192"/>
      <c r="EO32" s="215"/>
      <c r="EP32" s="192"/>
      <c r="EQ32" s="215"/>
      <c r="ER32" s="192"/>
      <c r="ES32" s="215"/>
      <c r="ET32" s="192"/>
      <c r="EU32" s="215"/>
      <c r="EV32" s="192"/>
      <c r="EW32" s="215"/>
      <c r="EX32" s="192"/>
      <c r="EY32" s="215"/>
      <c r="EZ32" s="192"/>
      <c r="FA32" s="215"/>
      <c r="FB32" s="192"/>
      <c r="FC32" s="215"/>
      <c r="FD32" s="192"/>
      <c r="FE32" s="215"/>
      <c r="FF32" s="192"/>
      <c r="FG32" s="215"/>
      <c r="FH32" s="192"/>
      <c r="FI32" s="215"/>
      <c r="FJ32" s="192"/>
      <c r="FK32" s="215"/>
      <c r="FL32" s="192"/>
      <c r="FM32" s="215"/>
      <c r="FN32" s="192"/>
      <c r="FO32" s="215"/>
      <c r="FP32" s="192"/>
      <c r="FQ32" s="215"/>
      <c r="FR32" s="192"/>
      <c r="FS32" s="215"/>
      <c r="FT32" s="192"/>
      <c r="FU32" s="215"/>
      <c r="FV32" s="192"/>
      <c r="FW32" s="215"/>
      <c r="FX32" s="192"/>
      <c r="FY32" s="215"/>
      <c r="FZ32" s="192"/>
      <c r="GA32" s="215"/>
      <c r="GB32" s="192"/>
      <c r="GC32" s="215"/>
      <c r="GD32" s="192"/>
      <c r="GE32" s="215"/>
      <c r="GF32" s="192"/>
      <c r="GG32" s="215"/>
      <c r="GH32" s="192"/>
      <c r="GI32" s="215"/>
      <c r="GJ32" s="192"/>
      <c r="GK32" s="215"/>
      <c r="GL32" s="192"/>
      <c r="GM32" s="215"/>
      <c r="GN32" s="192"/>
      <c r="GO32" s="215"/>
      <c r="GP32" s="192"/>
      <c r="GQ32" s="215"/>
      <c r="GR32" s="192"/>
      <c r="GS32" s="215"/>
      <c r="GT32" s="192"/>
      <c r="GU32" s="215"/>
      <c r="GV32" s="192"/>
      <c r="GW32" s="215"/>
      <c r="GX32" s="192"/>
      <c r="GY32" s="215"/>
      <c r="GZ32" s="192"/>
      <c r="HA32" s="215"/>
      <c r="HB32" s="192"/>
      <c r="HC32" s="215"/>
      <c r="HD32" s="192"/>
      <c r="HE32" s="215"/>
    </row>
    <row r="33" spans="18:213">
      <c r="R33" s="192"/>
      <c r="T33" s="192"/>
      <c r="V33" s="192"/>
      <c r="X33" s="192"/>
      <c r="Z33" s="192"/>
      <c r="AB33" s="192"/>
      <c r="AD33" s="192"/>
      <c r="AF33" s="192"/>
      <c r="AH33" s="192"/>
      <c r="AJ33" s="192"/>
      <c r="AK33" s="215"/>
      <c r="AL33" s="192"/>
      <c r="AN33" s="192"/>
      <c r="AP33" s="192"/>
      <c r="AR33" s="192"/>
      <c r="AT33" s="192"/>
      <c r="AV33" s="192"/>
      <c r="AX33" s="192"/>
      <c r="AZ33" s="192"/>
      <c r="BB33" s="192"/>
      <c r="BD33" s="192"/>
      <c r="BF33" s="192"/>
      <c r="BG33" s="215"/>
      <c r="BH33" s="192"/>
      <c r="BI33" s="215"/>
      <c r="BJ33" s="192"/>
      <c r="BK33" s="215"/>
      <c r="BL33" s="192"/>
      <c r="BM33" s="215"/>
      <c r="BN33" s="192"/>
      <c r="BO33" s="215"/>
      <c r="BP33" s="192"/>
      <c r="BQ33" s="215"/>
      <c r="BR33" s="192"/>
      <c r="BS33" s="215"/>
      <c r="BT33" s="192"/>
      <c r="BU33" s="215"/>
      <c r="BV33" s="192"/>
      <c r="BW33" s="215"/>
      <c r="BX33" s="192"/>
      <c r="BY33" s="215"/>
      <c r="BZ33" s="192"/>
      <c r="CA33" s="215"/>
      <c r="CB33" s="192"/>
      <c r="CC33" s="215"/>
      <c r="CD33" s="192"/>
      <c r="CE33" s="215"/>
      <c r="CF33" s="192"/>
      <c r="CG33" s="215"/>
      <c r="CH33" s="192"/>
      <c r="CI33" s="215"/>
      <c r="CJ33" s="192"/>
      <c r="CK33" s="215"/>
      <c r="CL33" s="192"/>
      <c r="CM33" s="215"/>
      <c r="CN33" s="192"/>
      <c r="CO33" s="215"/>
      <c r="CP33" s="192"/>
      <c r="CQ33" s="215"/>
      <c r="CR33" s="192"/>
      <c r="CS33" s="215"/>
      <c r="CT33" s="192"/>
      <c r="CU33" s="215"/>
      <c r="CV33" s="192"/>
      <c r="CW33" s="215"/>
      <c r="CX33" s="192"/>
      <c r="CY33" s="215"/>
      <c r="CZ33" s="192"/>
      <c r="DA33" s="215"/>
      <c r="DB33" s="192"/>
      <c r="DC33" s="215"/>
      <c r="DD33" s="192"/>
      <c r="DE33" s="215"/>
      <c r="DF33" s="192"/>
      <c r="DG33" s="215"/>
      <c r="DH33" s="192"/>
      <c r="DI33" s="215"/>
      <c r="DJ33" s="192"/>
      <c r="DK33" s="215"/>
      <c r="DL33" s="192"/>
      <c r="DM33" s="215"/>
      <c r="DN33" s="192"/>
      <c r="DO33" s="215"/>
      <c r="DP33" s="192"/>
      <c r="DQ33" s="215"/>
      <c r="DR33" s="192"/>
      <c r="DS33" s="215"/>
      <c r="DT33" s="192"/>
      <c r="DU33" s="215"/>
      <c r="DV33" s="192"/>
      <c r="DW33" s="215"/>
      <c r="DX33" s="192"/>
      <c r="DY33" s="215"/>
      <c r="DZ33" s="192"/>
      <c r="EA33" s="215"/>
      <c r="EB33" s="192"/>
      <c r="EC33" s="215"/>
      <c r="ED33" s="192"/>
      <c r="EE33" s="215"/>
      <c r="EF33" s="192"/>
      <c r="EG33" s="215"/>
      <c r="EH33" s="192"/>
      <c r="EI33" s="215"/>
      <c r="EJ33" s="192"/>
      <c r="EK33" s="215"/>
      <c r="EL33" s="192"/>
      <c r="EM33" s="215"/>
      <c r="EN33" s="192"/>
      <c r="EO33" s="215"/>
      <c r="EP33" s="192"/>
      <c r="EQ33" s="215"/>
      <c r="ER33" s="192"/>
      <c r="ES33" s="215"/>
      <c r="ET33" s="192"/>
      <c r="EU33" s="215"/>
      <c r="EV33" s="192"/>
      <c r="EW33" s="215"/>
      <c r="EX33" s="192"/>
      <c r="EY33" s="215"/>
      <c r="EZ33" s="192"/>
      <c r="FA33" s="215"/>
      <c r="FB33" s="192"/>
      <c r="FC33" s="215"/>
      <c r="FD33" s="192"/>
      <c r="FE33" s="215"/>
      <c r="FF33" s="192"/>
      <c r="FG33" s="215"/>
      <c r="FH33" s="192"/>
      <c r="FI33" s="215"/>
      <c r="FJ33" s="192"/>
      <c r="FK33" s="215"/>
      <c r="FL33" s="192"/>
      <c r="FM33" s="215"/>
      <c r="FN33" s="192"/>
      <c r="FO33" s="215"/>
      <c r="FP33" s="192"/>
      <c r="FQ33" s="215"/>
      <c r="FR33" s="192"/>
      <c r="FS33" s="215"/>
      <c r="FT33" s="192"/>
      <c r="FU33" s="215"/>
      <c r="FV33" s="192"/>
      <c r="FW33" s="215"/>
      <c r="FX33" s="192"/>
      <c r="FY33" s="215"/>
      <c r="FZ33" s="192"/>
      <c r="GA33" s="215"/>
      <c r="GB33" s="192"/>
      <c r="GC33" s="215"/>
      <c r="GD33" s="192"/>
      <c r="GE33" s="215"/>
      <c r="GF33" s="192"/>
      <c r="GG33" s="215"/>
      <c r="GH33" s="192"/>
      <c r="GI33" s="215"/>
      <c r="GJ33" s="192"/>
      <c r="GK33" s="215"/>
      <c r="GL33" s="192"/>
      <c r="GM33" s="215"/>
      <c r="GN33" s="192"/>
      <c r="GO33" s="215"/>
      <c r="GP33" s="192"/>
      <c r="GQ33" s="215"/>
      <c r="GR33" s="192"/>
      <c r="GS33" s="215"/>
      <c r="GT33" s="192"/>
      <c r="GU33" s="215"/>
      <c r="GV33" s="192"/>
      <c r="GW33" s="215"/>
      <c r="GX33" s="192"/>
      <c r="GY33" s="215"/>
      <c r="GZ33" s="192"/>
      <c r="HA33" s="215"/>
      <c r="HB33" s="192"/>
      <c r="HC33" s="215"/>
      <c r="HD33" s="192"/>
      <c r="HE33" s="215"/>
    </row>
    <row r="34" spans="18:213">
      <c r="R34" s="192"/>
      <c r="T34" s="192"/>
      <c r="V34" s="192"/>
      <c r="X34" s="192"/>
      <c r="Z34" s="192"/>
      <c r="AB34" s="192"/>
      <c r="AD34" s="192"/>
      <c r="AF34" s="192"/>
      <c r="AH34" s="192"/>
      <c r="AJ34" s="192"/>
      <c r="AK34" s="215"/>
      <c r="AL34" s="192"/>
      <c r="AN34" s="192"/>
      <c r="AP34" s="192"/>
      <c r="AR34" s="192"/>
      <c r="AT34" s="192"/>
      <c r="AV34" s="192"/>
      <c r="AX34" s="192"/>
      <c r="AZ34" s="192"/>
      <c r="BB34" s="192"/>
      <c r="BD34" s="192"/>
      <c r="BF34" s="192"/>
      <c r="BG34" s="215"/>
      <c r="BH34" s="192"/>
      <c r="BI34" s="215"/>
      <c r="BJ34" s="192"/>
      <c r="BK34" s="215"/>
      <c r="BL34" s="192"/>
      <c r="BM34" s="215"/>
      <c r="BN34" s="192"/>
      <c r="BO34" s="215"/>
      <c r="BP34" s="192"/>
      <c r="BQ34" s="215"/>
      <c r="BR34" s="192"/>
      <c r="BS34" s="215"/>
      <c r="BT34" s="192"/>
      <c r="BU34" s="215"/>
      <c r="BV34" s="192"/>
      <c r="BW34" s="215"/>
      <c r="BX34" s="192"/>
      <c r="BY34" s="215"/>
      <c r="BZ34" s="192"/>
      <c r="CA34" s="215"/>
      <c r="CB34" s="192"/>
      <c r="CC34" s="215"/>
      <c r="CD34" s="192"/>
      <c r="CE34" s="215"/>
      <c r="CF34" s="192"/>
      <c r="CG34" s="215"/>
      <c r="CH34" s="192"/>
      <c r="CI34" s="215"/>
      <c r="CJ34" s="192"/>
      <c r="CK34" s="215"/>
      <c r="CL34" s="192"/>
      <c r="CM34" s="215"/>
      <c r="CN34" s="192"/>
      <c r="CO34" s="215"/>
      <c r="CP34" s="192"/>
      <c r="CQ34" s="215"/>
      <c r="CR34" s="192"/>
      <c r="CS34" s="215"/>
      <c r="CT34" s="192"/>
      <c r="CU34" s="215"/>
      <c r="CV34" s="192"/>
      <c r="CW34" s="215"/>
      <c r="CX34" s="192"/>
      <c r="CY34" s="215"/>
      <c r="CZ34" s="192"/>
      <c r="DA34" s="215"/>
      <c r="DB34" s="192"/>
      <c r="DC34" s="215"/>
      <c r="DD34" s="192"/>
      <c r="DE34" s="215"/>
      <c r="DF34" s="192"/>
      <c r="DG34" s="215"/>
      <c r="DH34" s="192"/>
      <c r="DI34" s="215"/>
      <c r="DJ34" s="192"/>
      <c r="DK34" s="215"/>
      <c r="DL34" s="192"/>
      <c r="DM34" s="215"/>
      <c r="DN34" s="192"/>
      <c r="DO34" s="215"/>
      <c r="DP34" s="192"/>
      <c r="DQ34" s="215"/>
      <c r="DR34" s="192"/>
      <c r="DS34" s="215"/>
      <c r="DT34" s="192"/>
      <c r="DU34" s="215"/>
      <c r="DV34" s="192"/>
      <c r="DW34" s="215"/>
      <c r="DX34" s="192"/>
      <c r="DY34" s="215"/>
      <c r="DZ34" s="192"/>
      <c r="EA34" s="215"/>
      <c r="EB34" s="192"/>
      <c r="EC34" s="215"/>
      <c r="ED34" s="192"/>
      <c r="EE34" s="215"/>
      <c r="EF34" s="192"/>
      <c r="EG34" s="215"/>
      <c r="EH34" s="192"/>
      <c r="EI34" s="215"/>
      <c r="EJ34" s="192"/>
      <c r="EK34" s="215"/>
      <c r="EL34" s="192"/>
      <c r="EM34" s="215"/>
      <c r="EN34" s="192"/>
      <c r="EO34" s="215"/>
      <c r="EP34" s="192"/>
      <c r="EQ34" s="215"/>
      <c r="ER34" s="192"/>
      <c r="ES34" s="215"/>
      <c r="ET34" s="192"/>
      <c r="EU34" s="215"/>
      <c r="EV34" s="192"/>
      <c r="EW34" s="215"/>
      <c r="EX34" s="192"/>
      <c r="EY34" s="215"/>
      <c r="EZ34" s="192"/>
      <c r="FA34" s="215"/>
      <c r="FB34" s="192"/>
      <c r="FC34" s="215"/>
      <c r="FD34" s="192"/>
      <c r="FE34" s="215"/>
      <c r="FF34" s="192"/>
      <c r="FG34" s="215"/>
      <c r="FH34" s="192"/>
      <c r="FI34" s="215"/>
      <c r="FJ34" s="192"/>
      <c r="FK34" s="215"/>
      <c r="FL34" s="192"/>
      <c r="FM34" s="215"/>
      <c r="FN34" s="192"/>
      <c r="FO34" s="215"/>
      <c r="FP34" s="192"/>
      <c r="FQ34" s="215"/>
      <c r="FR34" s="192"/>
      <c r="FS34" s="215"/>
      <c r="FT34" s="192"/>
      <c r="FU34" s="215"/>
      <c r="FV34" s="192"/>
      <c r="FW34" s="215"/>
      <c r="FX34" s="192"/>
      <c r="FY34" s="215"/>
      <c r="FZ34" s="192"/>
      <c r="GA34" s="215"/>
      <c r="GB34" s="192"/>
      <c r="GC34" s="215"/>
      <c r="GD34" s="192"/>
      <c r="GE34" s="215"/>
      <c r="GF34" s="192"/>
      <c r="GG34" s="215"/>
      <c r="GH34" s="192"/>
      <c r="GI34" s="215"/>
      <c r="GJ34" s="192"/>
      <c r="GK34" s="215"/>
      <c r="GL34" s="192"/>
      <c r="GM34" s="215"/>
      <c r="GN34" s="192"/>
      <c r="GO34" s="215"/>
      <c r="GP34" s="192"/>
      <c r="GQ34" s="215"/>
      <c r="GR34" s="192"/>
      <c r="GS34" s="215"/>
      <c r="GT34" s="192"/>
      <c r="GU34" s="215"/>
      <c r="GV34" s="192"/>
      <c r="GW34" s="215"/>
      <c r="GX34" s="192"/>
      <c r="GY34" s="215"/>
      <c r="GZ34" s="192"/>
      <c r="HA34" s="215"/>
      <c r="HB34" s="192"/>
      <c r="HC34" s="215"/>
      <c r="HD34" s="192"/>
      <c r="HE34" s="215"/>
    </row>
    <row r="35" spans="18:213">
      <c r="R35" s="192"/>
      <c r="T35" s="192"/>
      <c r="V35" s="192"/>
      <c r="X35" s="192"/>
      <c r="Z35" s="192"/>
      <c r="AB35" s="192"/>
      <c r="AD35" s="192"/>
      <c r="AF35" s="192"/>
      <c r="AH35" s="192"/>
      <c r="AJ35" s="192"/>
      <c r="AK35" s="215"/>
      <c r="AL35" s="192"/>
      <c r="AN35" s="192"/>
      <c r="AP35" s="192"/>
      <c r="AR35" s="192"/>
      <c r="AT35" s="192"/>
      <c r="AV35" s="192"/>
      <c r="AX35" s="192"/>
      <c r="AZ35" s="192"/>
      <c r="BB35" s="192"/>
      <c r="BD35" s="192"/>
      <c r="BF35" s="192"/>
      <c r="BG35" s="215"/>
      <c r="BH35" s="192"/>
      <c r="BI35" s="215"/>
      <c r="BJ35" s="192"/>
      <c r="BK35" s="215"/>
      <c r="BL35" s="192"/>
      <c r="BM35" s="215"/>
      <c r="BN35" s="192"/>
      <c r="BO35" s="215"/>
      <c r="BP35" s="192"/>
      <c r="BQ35" s="215"/>
      <c r="BR35" s="192"/>
      <c r="BS35" s="215"/>
      <c r="BT35" s="192"/>
      <c r="BU35" s="215"/>
      <c r="BV35" s="192"/>
      <c r="BW35" s="215"/>
      <c r="BX35" s="192"/>
      <c r="BY35" s="215"/>
      <c r="BZ35" s="192"/>
      <c r="CA35" s="215"/>
      <c r="CB35" s="192"/>
      <c r="CC35" s="215"/>
      <c r="CD35" s="192"/>
      <c r="CE35" s="215"/>
      <c r="CF35" s="192"/>
      <c r="CG35" s="215"/>
      <c r="CH35" s="192"/>
      <c r="CI35" s="215"/>
      <c r="CJ35" s="192"/>
      <c r="CK35" s="215"/>
      <c r="CL35" s="192"/>
      <c r="CM35" s="215"/>
      <c r="CN35" s="192"/>
      <c r="CO35" s="215"/>
      <c r="CP35" s="192"/>
      <c r="CQ35" s="215"/>
      <c r="CR35" s="192"/>
      <c r="CS35" s="215"/>
      <c r="CT35" s="192"/>
      <c r="CU35" s="215"/>
      <c r="CV35" s="192"/>
      <c r="CW35" s="215"/>
      <c r="CX35" s="192"/>
      <c r="CY35" s="215"/>
      <c r="CZ35" s="192"/>
      <c r="DA35" s="215"/>
      <c r="DB35" s="192"/>
      <c r="DC35" s="215"/>
      <c r="DD35" s="192"/>
      <c r="DE35" s="215"/>
      <c r="DF35" s="192"/>
      <c r="DG35" s="215"/>
      <c r="DH35" s="192"/>
      <c r="DI35" s="215"/>
      <c r="DJ35" s="192"/>
      <c r="DK35" s="215"/>
      <c r="DL35" s="192"/>
      <c r="DM35" s="215"/>
      <c r="DN35" s="192"/>
      <c r="DO35" s="215"/>
      <c r="DP35" s="192"/>
      <c r="DQ35" s="215"/>
      <c r="DR35" s="192"/>
      <c r="DS35" s="215"/>
      <c r="DT35" s="192"/>
      <c r="DU35" s="215"/>
      <c r="DV35" s="192"/>
      <c r="DW35" s="215"/>
      <c r="DX35" s="192"/>
      <c r="DY35" s="215"/>
      <c r="DZ35" s="192"/>
      <c r="EA35" s="215"/>
      <c r="EB35" s="192"/>
      <c r="EC35" s="215"/>
      <c r="ED35" s="192"/>
      <c r="EE35" s="215"/>
      <c r="EF35" s="192"/>
      <c r="EG35" s="215"/>
      <c r="EH35" s="192"/>
      <c r="EI35" s="215"/>
      <c r="EJ35" s="192"/>
      <c r="EK35" s="215"/>
      <c r="EL35" s="192"/>
      <c r="EM35" s="215"/>
      <c r="EN35" s="192"/>
      <c r="EO35" s="215"/>
      <c r="EP35" s="192"/>
      <c r="EQ35" s="215"/>
      <c r="ER35" s="192"/>
      <c r="ES35" s="215"/>
      <c r="ET35" s="192"/>
      <c r="EU35" s="215"/>
      <c r="EV35" s="192"/>
      <c r="EW35" s="215"/>
      <c r="EX35" s="192"/>
      <c r="EY35" s="215"/>
      <c r="EZ35" s="192"/>
      <c r="FA35" s="215"/>
      <c r="FB35" s="192"/>
      <c r="FC35" s="215"/>
      <c r="FD35" s="192"/>
      <c r="FE35" s="215"/>
      <c r="FF35" s="192"/>
      <c r="FG35" s="215"/>
      <c r="FH35" s="192"/>
      <c r="FI35" s="215"/>
      <c r="FJ35" s="192"/>
      <c r="FK35" s="215"/>
      <c r="FL35" s="192"/>
      <c r="FM35" s="215"/>
      <c r="FN35" s="192"/>
      <c r="FO35" s="215"/>
      <c r="FP35" s="192"/>
      <c r="FQ35" s="215"/>
      <c r="FR35" s="192"/>
      <c r="FS35" s="215"/>
      <c r="FT35" s="192"/>
      <c r="FU35" s="215"/>
      <c r="FV35" s="192"/>
      <c r="FW35" s="215"/>
      <c r="FX35" s="192"/>
      <c r="FY35" s="215"/>
      <c r="FZ35" s="192"/>
      <c r="GA35" s="215"/>
      <c r="GB35" s="192"/>
      <c r="GC35" s="215"/>
      <c r="GD35" s="192"/>
      <c r="GE35" s="215"/>
      <c r="GF35" s="192"/>
      <c r="GG35" s="215"/>
      <c r="GH35" s="192"/>
      <c r="GI35" s="215"/>
      <c r="GJ35" s="192"/>
      <c r="GK35" s="215"/>
      <c r="GL35" s="192"/>
      <c r="GM35" s="215"/>
      <c r="GN35" s="192"/>
      <c r="GO35" s="215"/>
      <c r="GP35" s="192"/>
      <c r="GQ35" s="215"/>
      <c r="GR35" s="192"/>
      <c r="GS35" s="215"/>
      <c r="GT35" s="192"/>
      <c r="GU35" s="215"/>
      <c r="GV35" s="192"/>
      <c r="GW35" s="215"/>
      <c r="GX35" s="192"/>
      <c r="GY35" s="215"/>
      <c r="GZ35" s="192"/>
      <c r="HA35" s="215"/>
      <c r="HB35" s="192"/>
      <c r="HC35" s="215"/>
      <c r="HD35" s="192"/>
      <c r="HE35" s="215"/>
    </row>
    <row r="36" spans="18:213">
      <c r="R36" s="192"/>
      <c r="T36" s="192"/>
      <c r="V36" s="192"/>
      <c r="X36" s="192"/>
      <c r="Z36" s="192"/>
      <c r="AB36" s="192"/>
      <c r="AD36" s="192"/>
      <c r="AF36" s="192"/>
      <c r="AH36" s="192"/>
      <c r="AJ36" s="192"/>
      <c r="AK36" s="215"/>
      <c r="AL36" s="192"/>
      <c r="AN36" s="192"/>
      <c r="AP36" s="192"/>
      <c r="AR36" s="192"/>
      <c r="AT36" s="192"/>
      <c r="AV36" s="192"/>
      <c r="AX36" s="192"/>
      <c r="AZ36" s="192"/>
      <c r="BB36" s="192"/>
      <c r="BD36" s="192"/>
      <c r="BF36" s="192"/>
      <c r="BG36" s="215"/>
      <c r="BH36" s="192"/>
      <c r="BI36" s="215"/>
      <c r="BJ36" s="192"/>
      <c r="BK36" s="215"/>
      <c r="BL36" s="192"/>
      <c r="BM36" s="215"/>
      <c r="BN36" s="192"/>
      <c r="BO36" s="215"/>
      <c r="BP36" s="192"/>
      <c r="BQ36" s="215"/>
      <c r="BR36" s="192"/>
      <c r="BS36" s="215"/>
      <c r="BT36" s="192"/>
      <c r="BU36" s="215"/>
      <c r="BV36" s="192"/>
      <c r="BW36" s="215"/>
      <c r="BX36" s="192"/>
      <c r="BY36" s="215"/>
      <c r="BZ36" s="192"/>
      <c r="CA36" s="215"/>
      <c r="CB36" s="192"/>
      <c r="CC36" s="215"/>
      <c r="CD36" s="192"/>
      <c r="CE36" s="215"/>
      <c r="CF36" s="192"/>
      <c r="CG36" s="215"/>
      <c r="CH36" s="192"/>
      <c r="CI36" s="215"/>
      <c r="CJ36" s="192"/>
      <c r="CK36" s="215"/>
      <c r="CL36" s="192"/>
      <c r="CM36" s="215"/>
      <c r="CN36" s="192"/>
      <c r="CO36" s="215"/>
      <c r="CP36" s="192"/>
      <c r="CQ36" s="215"/>
      <c r="CR36" s="192"/>
      <c r="CS36" s="215"/>
      <c r="CT36" s="192"/>
      <c r="CU36" s="215"/>
      <c r="CV36" s="192"/>
      <c r="CW36" s="215"/>
      <c r="CX36" s="192"/>
      <c r="CY36" s="215"/>
      <c r="CZ36" s="192"/>
      <c r="DA36" s="215"/>
      <c r="DB36" s="192"/>
      <c r="DC36" s="215"/>
      <c r="DD36" s="192"/>
      <c r="DE36" s="215"/>
      <c r="DF36" s="192"/>
      <c r="DG36" s="215"/>
      <c r="DH36" s="192"/>
      <c r="DI36" s="215"/>
      <c r="DJ36" s="192"/>
      <c r="DK36" s="215"/>
      <c r="DL36" s="192"/>
      <c r="DM36" s="215"/>
      <c r="DN36" s="192"/>
      <c r="DO36" s="215"/>
      <c r="DP36" s="192"/>
      <c r="DQ36" s="215"/>
      <c r="DR36" s="192"/>
      <c r="DS36" s="215"/>
      <c r="DT36" s="192"/>
      <c r="DU36" s="215"/>
      <c r="DV36" s="192"/>
      <c r="DW36" s="215"/>
      <c r="DX36" s="192"/>
      <c r="DY36" s="215"/>
      <c r="DZ36" s="192"/>
      <c r="EA36" s="215"/>
      <c r="EB36" s="192"/>
      <c r="EC36" s="215"/>
      <c r="ED36" s="192"/>
      <c r="EE36" s="215"/>
      <c r="EF36" s="192"/>
      <c r="EG36" s="215"/>
      <c r="EH36" s="192"/>
      <c r="EI36" s="215"/>
      <c r="EJ36" s="192"/>
      <c r="EK36" s="215"/>
      <c r="EL36" s="192"/>
      <c r="EM36" s="215"/>
      <c r="EN36" s="192"/>
      <c r="EO36" s="215"/>
      <c r="EP36" s="192"/>
      <c r="EQ36" s="215"/>
      <c r="ER36" s="192"/>
      <c r="ES36" s="215"/>
      <c r="ET36" s="192"/>
      <c r="EU36" s="215"/>
      <c r="EV36" s="192"/>
      <c r="EW36" s="215"/>
      <c r="EX36" s="192"/>
      <c r="EY36" s="215"/>
      <c r="EZ36" s="192"/>
      <c r="FA36" s="215"/>
      <c r="FB36" s="192"/>
      <c r="FC36" s="215"/>
      <c r="FD36" s="192"/>
      <c r="FE36" s="215"/>
      <c r="FF36" s="192"/>
      <c r="FG36" s="215"/>
      <c r="FH36" s="192"/>
      <c r="FI36" s="215"/>
      <c r="FJ36" s="192"/>
      <c r="FK36" s="215"/>
      <c r="FL36" s="192"/>
      <c r="FM36" s="215"/>
      <c r="FN36" s="192"/>
      <c r="FO36" s="215"/>
      <c r="FP36" s="192"/>
      <c r="FQ36" s="215"/>
      <c r="FR36" s="192"/>
      <c r="FS36" s="215"/>
      <c r="FT36" s="192"/>
      <c r="FU36" s="215"/>
      <c r="FV36" s="192"/>
      <c r="FW36" s="215"/>
      <c r="FX36" s="192"/>
      <c r="FY36" s="215"/>
      <c r="FZ36" s="192"/>
      <c r="GA36" s="215"/>
      <c r="GB36" s="192"/>
      <c r="GC36" s="215"/>
      <c r="GD36" s="192"/>
      <c r="GE36" s="215"/>
      <c r="GF36" s="192"/>
      <c r="GG36" s="215"/>
      <c r="GH36" s="192"/>
      <c r="GI36" s="215"/>
      <c r="GJ36" s="192"/>
      <c r="GK36" s="215"/>
      <c r="GL36" s="192"/>
      <c r="GM36" s="215"/>
      <c r="GN36" s="192"/>
      <c r="GO36" s="215"/>
      <c r="GP36" s="192"/>
      <c r="GQ36" s="215"/>
      <c r="GR36" s="192"/>
      <c r="GS36" s="215"/>
      <c r="GT36" s="192"/>
      <c r="GU36" s="215"/>
      <c r="GV36" s="192"/>
      <c r="GW36" s="215"/>
      <c r="GX36" s="192"/>
      <c r="GY36" s="215"/>
      <c r="GZ36" s="192"/>
      <c r="HA36" s="215"/>
      <c r="HB36" s="192"/>
      <c r="HC36" s="215"/>
      <c r="HD36" s="192"/>
      <c r="HE36" s="215"/>
    </row>
    <row r="37" spans="18:213">
      <c r="R37" s="192"/>
      <c r="T37" s="192"/>
      <c r="V37" s="192"/>
      <c r="X37" s="192"/>
      <c r="Z37" s="192"/>
      <c r="AB37" s="192"/>
      <c r="AD37" s="192"/>
      <c r="AF37" s="192"/>
      <c r="AH37" s="192"/>
      <c r="AJ37" s="192"/>
      <c r="AK37" s="215"/>
      <c r="AL37" s="192"/>
      <c r="AN37" s="192"/>
      <c r="AP37" s="192"/>
      <c r="AR37" s="192"/>
      <c r="AT37" s="192"/>
      <c r="AV37" s="192"/>
      <c r="AX37" s="192"/>
      <c r="AZ37" s="192"/>
      <c r="BB37" s="192"/>
      <c r="BD37" s="192"/>
      <c r="BF37" s="192"/>
      <c r="BG37" s="215"/>
      <c r="BH37" s="192"/>
      <c r="BI37" s="215"/>
      <c r="BJ37" s="192"/>
      <c r="BK37" s="215"/>
      <c r="BL37" s="192"/>
      <c r="BM37" s="215"/>
      <c r="BN37" s="192"/>
      <c r="BO37" s="215"/>
      <c r="BP37" s="192"/>
      <c r="BQ37" s="215"/>
      <c r="BR37" s="192"/>
      <c r="BS37" s="215"/>
      <c r="BT37" s="192"/>
      <c r="BU37" s="215"/>
      <c r="BV37" s="192"/>
      <c r="BW37" s="215"/>
      <c r="BX37" s="192"/>
      <c r="BY37" s="215"/>
      <c r="BZ37" s="192"/>
      <c r="CA37" s="215"/>
      <c r="CB37" s="192"/>
      <c r="CC37" s="215"/>
      <c r="CD37" s="192"/>
      <c r="CE37" s="215"/>
      <c r="CF37" s="192"/>
      <c r="CG37" s="215"/>
      <c r="CH37" s="192"/>
      <c r="CI37" s="215"/>
      <c r="CJ37" s="192"/>
      <c r="CK37" s="215"/>
      <c r="CL37" s="192"/>
      <c r="CM37" s="215"/>
      <c r="CN37" s="192"/>
      <c r="CO37" s="215"/>
      <c r="CP37" s="192"/>
      <c r="CQ37" s="215"/>
      <c r="CR37" s="192"/>
      <c r="CS37" s="215"/>
      <c r="CT37" s="192"/>
      <c r="CU37" s="215"/>
      <c r="CV37" s="192"/>
      <c r="CW37" s="215"/>
      <c r="CX37" s="192"/>
      <c r="CY37" s="215"/>
      <c r="CZ37" s="192"/>
      <c r="DA37" s="215"/>
      <c r="DB37" s="192"/>
      <c r="DC37" s="215"/>
      <c r="DD37" s="192"/>
      <c r="DE37" s="215"/>
      <c r="DF37" s="192"/>
      <c r="DG37" s="215"/>
      <c r="DH37" s="192"/>
      <c r="DI37" s="215"/>
      <c r="DJ37" s="192"/>
      <c r="DK37" s="215"/>
      <c r="DL37" s="192"/>
      <c r="DM37" s="215"/>
      <c r="DN37" s="192"/>
      <c r="DO37" s="215"/>
      <c r="DP37" s="192"/>
      <c r="DQ37" s="215"/>
      <c r="DR37" s="192"/>
      <c r="DS37" s="215"/>
      <c r="DT37" s="192"/>
      <c r="DU37" s="215"/>
      <c r="DV37" s="192"/>
      <c r="DW37" s="215"/>
      <c r="DX37" s="192"/>
      <c r="DY37" s="215"/>
      <c r="DZ37" s="192"/>
      <c r="EA37" s="215"/>
      <c r="EB37" s="192"/>
      <c r="EC37" s="215"/>
      <c r="ED37" s="192"/>
      <c r="EE37" s="215"/>
      <c r="EF37" s="192"/>
      <c r="EG37" s="215"/>
      <c r="EH37" s="192"/>
      <c r="EI37" s="215"/>
      <c r="EJ37" s="192"/>
      <c r="EK37" s="215"/>
      <c r="EL37" s="192"/>
      <c r="EM37" s="215"/>
      <c r="EN37" s="192"/>
      <c r="EO37" s="215"/>
      <c r="EP37" s="192"/>
      <c r="EQ37" s="215"/>
      <c r="ER37" s="192"/>
      <c r="ES37" s="215"/>
      <c r="ET37" s="192"/>
      <c r="EU37" s="215"/>
      <c r="EV37" s="192"/>
      <c r="EW37" s="215"/>
      <c r="EX37" s="192"/>
      <c r="EY37" s="215"/>
      <c r="EZ37" s="192"/>
      <c r="FA37" s="215"/>
      <c r="FB37" s="192"/>
      <c r="FC37" s="215"/>
      <c r="FD37" s="192"/>
      <c r="FE37" s="215"/>
      <c r="FF37" s="192"/>
      <c r="FG37" s="215"/>
      <c r="FH37" s="192"/>
      <c r="FI37" s="215"/>
      <c r="FJ37" s="192"/>
      <c r="FK37" s="215"/>
      <c r="FL37" s="192"/>
      <c r="FM37" s="215"/>
      <c r="FN37" s="192"/>
      <c r="FO37" s="215"/>
      <c r="FP37" s="192"/>
      <c r="FQ37" s="215"/>
      <c r="FR37" s="192"/>
      <c r="FS37" s="215"/>
      <c r="FT37" s="192"/>
      <c r="FU37" s="215"/>
      <c r="FV37" s="192"/>
      <c r="FW37" s="215"/>
      <c r="FX37" s="192"/>
      <c r="FY37" s="215"/>
      <c r="FZ37" s="192"/>
      <c r="GA37" s="215"/>
      <c r="GB37" s="192"/>
      <c r="GC37" s="215"/>
      <c r="GD37" s="192"/>
      <c r="GE37" s="215"/>
      <c r="GF37" s="192"/>
      <c r="GG37" s="215"/>
      <c r="GH37" s="192"/>
      <c r="GI37" s="215"/>
      <c r="GJ37" s="192"/>
      <c r="GK37" s="215"/>
      <c r="GL37" s="192"/>
      <c r="GM37" s="215"/>
      <c r="GN37" s="192"/>
      <c r="GO37" s="215"/>
      <c r="GP37" s="192"/>
      <c r="GQ37" s="215"/>
      <c r="GR37" s="192"/>
      <c r="GS37" s="215"/>
      <c r="GT37" s="192"/>
      <c r="GU37" s="215"/>
      <c r="GV37" s="192"/>
      <c r="GW37" s="215"/>
      <c r="GX37" s="192"/>
      <c r="GY37" s="215"/>
      <c r="GZ37" s="192"/>
      <c r="HA37" s="215"/>
      <c r="HB37" s="192"/>
      <c r="HC37" s="215"/>
      <c r="HD37" s="192"/>
      <c r="HE37" s="215"/>
    </row>
    <row r="38" spans="18:213">
      <c r="R38" s="192"/>
      <c r="T38" s="192"/>
      <c r="V38" s="192"/>
      <c r="X38" s="192"/>
      <c r="Z38" s="192"/>
      <c r="AB38" s="192"/>
      <c r="AD38" s="192"/>
      <c r="AF38" s="192"/>
      <c r="AH38" s="192"/>
      <c r="AJ38" s="192"/>
      <c r="AK38" s="215"/>
      <c r="AL38" s="192"/>
      <c r="AN38" s="192"/>
      <c r="AP38" s="192"/>
      <c r="AR38" s="192"/>
      <c r="AT38" s="192"/>
      <c r="AV38" s="192"/>
      <c r="AX38" s="192"/>
      <c r="AZ38" s="192"/>
      <c r="BB38" s="192"/>
      <c r="BD38" s="192"/>
      <c r="BF38" s="192"/>
      <c r="BG38" s="215"/>
      <c r="BH38" s="192"/>
      <c r="BI38" s="215"/>
      <c r="BJ38" s="192"/>
      <c r="BK38" s="215"/>
      <c r="BL38" s="192"/>
      <c r="BM38" s="215"/>
      <c r="BN38" s="192"/>
      <c r="BO38" s="215"/>
      <c r="BP38" s="192"/>
      <c r="BQ38" s="215"/>
      <c r="BR38" s="192"/>
      <c r="BS38" s="215"/>
      <c r="BT38" s="192"/>
      <c r="BU38" s="215"/>
      <c r="BV38" s="192"/>
      <c r="BW38" s="215"/>
      <c r="BX38" s="192"/>
      <c r="BY38" s="215"/>
      <c r="BZ38" s="192"/>
      <c r="CA38" s="215"/>
      <c r="CB38" s="192"/>
      <c r="CC38" s="215"/>
      <c r="CD38" s="192"/>
      <c r="CE38" s="215"/>
      <c r="CF38" s="192"/>
      <c r="CG38" s="215"/>
      <c r="CH38" s="192"/>
      <c r="CI38" s="215"/>
      <c r="CJ38" s="192"/>
      <c r="CK38" s="215"/>
      <c r="CL38" s="192"/>
      <c r="CM38" s="215"/>
      <c r="CN38" s="192"/>
      <c r="CO38" s="215"/>
      <c r="CP38" s="192"/>
      <c r="CQ38" s="215"/>
      <c r="CR38" s="192"/>
      <c r="CS38" s="215"/>
      <c r="CT38" s="192"/>
      <c r="CU38" s="215"/>
      <c r="CV38" s="192"/>
      <c r="CW38" s="215"/>
      <c r="CX38" s="192"/>
      <c r="CY38" s="215"/>
      <c r="CZ38" s="192"/>
      <c r="DA38" s="215"/>
      <c r="DB38" s="192"/>
      <c r="DC38" s="215"/>
      <c r="DD38" s="192"/>
      <c r="DE38" s="215"/>
      <c r="DF38" s="192"/>
      <c r="DG38" s="215"/>
      <c r="DH38" s="192"/>
      <c r="DI38" s="215"/>
      <c r="DJ38" s="192"/>
      <c r="DK38" s="215"/>
      <c r="DL38" s="192"/>
      <c r="DM38" s="215"/>
      <c r="DN38" s="192"/>
      <c r="DO38" s="215"/>
      <c r="DP38" s="192"/>
      <c r="DQ38" s="215"/>
      <c r="DR38" s="192"/>
      <c r="DS38" s="215"/>
      <c r="DT38" s="192"/>
      <c r="DU38" s="215"/>
      <c r="DV38" s="192"/>
      <c r="DW38" s="215"/>
      <c r="DX38" s="192"/>
      <c r="DY38" s="215"/>
      <c r="DZ38" s="192"/>
      <c r="EA38" s="215"/>
      <c r="EB38" s="192"/>
      <c r="EC38" s="215"/>
      <c r="ED38" s="192"/>
      <c r="EE38" s="215"/>
      <c r="EF38" s="192"/>
      <c r="EG38" s="215"/>
      <c r="EH38" s="192"/>
      <c r="EI38" s="215"/>
      <c r="EJ38" s="192"/>
      <c r="EK38" s="215"/>
      <c r="EL38" s="192"/>
      <c r="EM38" s="215"/>
      <c r="EN38" s="192"/>
      <c r="EO38" s="215"/>
      <c r="EP38" s="192"/>
      <c r="EQ38" s="215"/>
      <c r="ER38" s="192"/>
      <c r="ES38" s="215"/>
      <c r="ET38" s="192"/>
      <c r="EU38" s="215"/>
      <c r="EV38" s="192"/>
      <c r="EW38" s="215"/>
      <c r="EX38" s="192"/>
      <c r="EY38" s="215"/>
      <c r="EZ38" s="192"/>
      <c r="FA38" s="215"/>
      <c r="FB38" s="192"/>
      <c r="FC38" s="215"/>
      <c r="FD38" s="192"/>
      <c r="FE38" s="215"/>
      <c r="FF38" s="192"/>
      <c r="FG38" s="215"/>
      <c r="FH38" s="192"/>
      <c r="FI38" s="215"/>
      <c r="FJ38" s="192"/>
      <c r="FK38" s="215"/>
      <c r="FL38" s="192"/>
      <c r="FM38" s="215"/>
      <c r="FN38" s="192"/>
      <c r="FO38" s="215"/>
      <c r="FP38" s="192"/>
      <c r="FQ38" s="215"/>
      <c r="FR38" s="192"/>
      <c r="FS38" s="215"/>
      <c r="FT38" s="192"/>
      <c r="FU38" s="215"/>
      <c r="FV38" s="192"/>
      <c r="FW38" s="215"/>
      <c r="FX38" s="192"/>
      <c r="FY38" s="215"/>
      <c r="FZ38" s="192"/>
      <c r="GA38" s="215"/>
      <c r="GB38" s="192"/>
      <c r="GC38" s="215"/>
      <c r="GD38" s="192"/>
      <c r="GE38" s="215"/>
      <c r="GF38" s="192"/>
      <c r="GG38" s="215"/>
      <c r="GH38" s="192"/>
      <c r="GI38" s="215"/>
      <c r="GJ38" s="192"/>
      <c r="GK38" s="215"/>
      <c r="GL38" s="192"/>
      <c r="GM38" s="215"/>
      <c r="GN38" s="192"/>
      <c r="GO38" s="215"/>
      <c r="GP38" s="192"/>
      <c r="GQ38" s="215"/>
      <c r="GR38" s="192"/>
      <c r="GS38" s="215"/>
      <c r="GT38" s="192"/>
      <c r="GU38" s="215"/>
      <c r="GV38" s="192"/>
      <c r="GW38" s="215"/>
      <c r="GX38" s="192"/>
      <c r="GY38" s="215"/>
      <c r="GZ38" s="192"/>
      <c r="HA38" s="215"/>
      <c r="HB38" s="192"/>
      <c r="HC38" s="215"/>
      <c r="HD38" s="192"/>
      <c r="HE38" s="215"/>
    </row>
    <row r="39" spans="18:213">
      <c r="R39" s="192"/>
      <c r="T39" s="192"/>
      <c r="V39" s="192"/>
      <c r="X39" s="192"/>
      <c r="Z39" s="192"/>
      <c r="AB39" s="192"/>
      <c r="AD39" s="192"/>
      <c r="AF39" s="192"/>
      <c r="AH39" s="192"/>
      <c r="AJ39" s="192"/>
      <c r="AK39" s="215"/>
      <c r="AL39" s="192"/>
      <c r="AN39" s="192"/>
      <c r="AP39" s="192"/>
      <c r="AR39" s="192"/>
      <c r="AT39" s="192"/>
      <c r="AV39" s="192"/>
      <c r="AX39" s="192"/>
      <c r="AZ39" s="192"/>
      <c r="BB39" s="192"/>
      <c r="BD39" s="192"/>
      <c r="BF39" s="192"/>
      <c r="BG39" s="215"/>
      <c r="BH39" s="192"/>
      <c r="BI39" s="215"/>
      <c r="BJ39" s="192"/>
      <c r="BK39" s="215"/>
      <c r="BL39" s="192"/>
      <c r="BM39" s="215"/>
      <c r="BN39" s="192"/>
      <c r="BO39" s="215"/>
      <c r="BP39" s="192"/>
      <c r="BQ39" s="215"/>
      <c r="BR39" s="192"/>
      <c r="BS39" s="215"/>
      <c r="BT39" s="192"/>
      <c r="BU39" s="215"/>
      <c r="BV39" s="192"/>
      <c r="BW39" s="215"/>
      <c r="BX39" s="192"/>
      <c r="BY39" s="215"/>
      <c r="BZ39" s="192"/>
      <c r="CA39" s="215"/>
      <c r="CB39" s="192"/>
      <c r="CC39" s="215"/>
      <c r="CD39" s="192"/>
      <c r="CE39" s="215"/>
      <c r="CF39" s="192"/>
      <c r="CG39" s="215"/>
      <c r="CH39" s="192"/>
      <c r="CI39" s="215"/>
      <c r="CJ39" s="192"/>
      <c r="CK39" s="215"/>
      <c r="CL39" s="192"/>
      <c r="CM39" s="215"/>
      <c r="CN39" s="192"/>
      <c r="CO39" s="215"/>
      <c r="CP39" s="192"/>
      <c r="CQ39" s="215"/>
      <c r="CR39" s="192"/>
      <c r="CS39" s="215"/>
      <c r="CT39" s="192"/>
      <c r="CU39" s="215"/>
      <c r="CV39" s="192"/>
      <c r="CW39" s="215"/>
      <c r="CX39" s="192"/>
      <c r="CY39" s="215"/>
      <c r="CZ39" s="192"/>
      <c r="DA39" s="215"/>
      <c r="DB39" s="192"/>
      <c r="DC39" s="215"/>
      <c r="DD39" s="192"/>
      <c r="DE39" s="215"/>
      <c r="DF39" s="192"/>
      <c r="DG39" s="215"/>
      <c r="DH39" s="192"/>
      <c r="DI39" s="215"/>
      <c r="DJ39" s="192"/>
      <c r="DK39" s="215"/>
      <c r="DL39" s="192"/>
      <c r="DM39" s="215"/>
      <c r="DN39" s="192"/>
      <c r="DO39" s="215"/>
      <c r="DP39" s="192"/>
      <c r="DQ39" s="215"/>
      <c r="DR39" s="192"/>
      <c r="DS39" s="215"/>
      <c r="DT39" s="192"/>
      <c r="DU39" s="215"/>
      <c r="DV39" s="192"/>
      <c r="DW39" s="215"/>
      <c r="DX39" s="192"/>
      <c r="DY39" s="215"/>
      <c r="DZ39" s="192"/>
      <c r="EA39" s="215"/>
      <c r="EB39" s="192"/>
      <c r="EC39" s="215"/>
      <c r="ED39" s="192"/>
      <c r="EE39" s="215"/>
      <c r="EF39" s="192"/>
      <c r="EG39" s="215"/>
      <c r="EH39" s="192"/>
      <c r="EI39" s="215"/>
      <c r="EJ39" s="192"/>
      <c r="EK39" s="215"/>
      <c r="EL39" s="192"/>
      <c r="EM39" s="215"/>
      <c r="EN39" s="192"/>
      <c r="EO39" s="215"/>
      <c r="EP39" s="192"/>
      <c r="EQ39" s="215"/>
      <c r="ER39" s="192"/>
      <c r="ES39" s="215"/>
      <c r="ET39" s="192"/>
      <c r="EU39" s="215"/>
      <c r="EV39" s="192"/>
      <c r="EW39" s="215"/>
      <c r="EX39" s="192"/>
      <c r="EY39" s="215"/>
      <c r="EZ39" s="192"/>
      <c r="FA39" s="215"/>
      <c r="FB39" s="192"/>
      <c r="FC39" s="215"/>
      <c r="FD39" s="192"/>
      <c r="FE39" s="215"/>
      <c r="FF39" s="192"/>
      <c r="FG39" s="215"/>
      <c r="FH39" s="192"/>
      <c r="FI39" s="215"/>
      <c r="FJ39" s="192"/>
      <c r="FK39" s="215"/>
      <c r="FL39" s="192"/>
      <c r="FM39" s="215"/>
      <c r="FN39" s="192"/>
      <c r="FO39" s="215"/>
      <c r="FP39" s="192"/>
      <c r="FQ39" s="215"/>
      <c r="FR39" s="192"/>
      <c r="FS39" s="215"/>
      <c r="FT39" s="192"/>
      <c r="FU39" s="215"/>
      <c r="FV39" s="192"/>
      <c r="FW39" s="215"/>
      <c r="FX39" s="192"/>
      <c r="FY39" s="215"/>
      <c r="FZ39" s="192"/>
      <c r="GA39" s="215"/>
      <c r="GB39" s="192"/>
      <c r="GC39" s="215"/>
      <c r="GD39" s="192"/>
      <c r="GE39" s="215"/>
      <c r="GF39" s="192"/>
      <c r="GG39" s="215"/>
      <c r="GH39" s="192"/>
      <c r="GI39" s="215"/>
      <c r="GJ39" s="192"/>
      <c r="GK39" s="215"/>
      <c r="GL39" s="192"/>
      <c r="GM39" s="215"/>
      <c r="GN39" s="192"/>
      <c r="GO39" s="215"/>
      <c r="GP39" s="192"/>
      <c r="GQ39" s="215"/>
      <c r="GR39" s="192"/>
      <c r="GS39" s="215"/>
      <c r="GT39" s="192"/>
      <c r="GU39" s="215"/>
      <c r="GV39" s="192"/>
      <c r="GW39" s="215"/>
      <c r="GX39" s="192"/>
      <c r="GY39" s="215"/>
      <c r="GZ39" s="192"/>
      <c r="HA39" s="215"/>
      <c r="HB39" s="192"/>
      <c r="HC39" s="215"/>
      <c r="HD39" s="192"/>
      <c r="HE39" s="215"/>
    </row>
    <row r="40" spans="18:213">
      <c r="R40" s="192"/>
      <c r="T40" s="192"/>
      <c r="V40" s="192"/>
      <c r="X40" s="192"/>
      <c r="Z40" s="192"/>
      <c r="AB40" s="192"/>
      <c r="AD40" s="192"/>
      <c r="AF40" s="192"/>
      <c r="AH40" s="192"/>
      <c r="AJ40" s="192"/>
      <c r="AK40" s="215"/>
      <c r="AL40" s="192"/>
      <c r="AN40" s="192"/>
      <c r="AP40" s="192"/>
      <c r="AR40" s="192"/>
      <c r="AT40" s="192"/>
      <c r="AV40" s="192"/>
      <c r="AX40" s="192"/>
      <c r="AZ40" s="192"/>
      <c r="BB40" s="192"/>
      <c r="BD40" s="192"/>
      <c r="BF40" s="192"/>
      <c r="BG40" s="215"/>
      <c r="BH40" s="192"/>
      <c r="BI40" s="215"/>
      <c r="BJ40" s="192"/>
      <c r="BK40" s="215"/>
      <c r="BL40" s="192"/>
      <c r="BM40" s="215"/>
      <c r="BN40" s="192"/>
      <c r="BO40" s="215"/>
      <c r="BP40" s="192"/>
      <c r="BQ40" s="215"/>
      <c r="BR40" s="192"/>
      <c r="BS40" s="215"/>
      <c r="BT40" s="192"/>
      <c r="BU40" s="215"/>
      <c r="BV40" s="192"/>
      <c r="BW40" s="215"/>
      <c r="BX40" s="192"/>
      <c r="BY40" s="215"/>
      <c r="BZ40" s="192"/>
      <c r="CA40" s="215"/>
      <c r="CB40" s="192"/>
      <c r="CC40" s="215"/>
      <c r="CD40" s="192"/>
      <c r="CE40" s="215"/>
      <c r="CF40" s="192"/>
      <c r="CG40" s="215"/>
      <c r="CH40" s="192"/>
      <c r="CI40" s="215"/>
      <c r="CJ40" s="192"/>
      <c r="CK40" s="215"/>
      <c r="CL40" s="192"/>
      <c r="CM40" s="215"/>
      <c r="CN40" s="192"/>
      <c r="CO40" s="215"/>
      <c r="CP40" s="192"/>
      <c r="CQ40" s="215"/>
      <c r="CR40" s="192"/>
      <c r="CS40" s="215"/>
      <c r="CT40" s="192"/>
      <c r="CU40" s="215"/>
      <c r="CV40" s="192"/>
      <c r="CW40" s="215"/>
      <c r="CX40" s="192"/>
      <c r="CY40" s="215"/>
      <c r="CZ40" s="192"/>
      <c r="DA40" s="215"/>
      <c r="DB40" s="192"/>
      <c r="DC40" s="215"/>
      <c r="DD40" s="192"/>
      <c r="DE40" s="215"/>
      <c r="DF40" s="192"/>
      <c r="DG40" s="215"/>
      <c r="DH40" s="192"/>
      <c r="DI40" s="215"/>
      <c r="DJ40" s="192"/>
      <c r="DK40" s="215"/>
      <c r="DL40" s="192"/>
      <c r="DM40" s="215"/>
      <c r="DN40" s="192"/>
      <c r="DO40" s="215"/>
      <c r="DP40" s="192"/>
      <c r="DQ40" s="215"/>
      <c r="DR40" s="192"/>
      <c r="DS40" s="215"/>
      <c r="DT40" s="192"/>
      <c r="DU40" s="215"/>
      <c r="DV40" s="192"/>
      <c r="DW40" s="215"/>
      <c r="DX40" s="192"/>
      <c r="DY40" s="215"/>
      <c r="DZ40" s="192"/>
      <c r="EA40" s="215"/>
      <c r="EB40" s="192"/>
      <c r="EC40" s="215"/>
      <c r="ED40" s="192"/>
      <c r="EE40" s="215"/>
      <c r="EF40" s="192"/>
      <c r="EG40" s="215"/>
      <c r="EH40" s="192"/>
      <c r="EI40" s="215"/>
      <c r="EJ40" s="192"/>
      <c r="EK40" s="215"/>
      <c r="EL40" s="192"/>
      <c r="EM40" s="215"/>
      <c r="EN40" s="192"/>
      <c r="EO40" s="215"/>
      <c r="EP40" s="192"/>
      <c r="EQ40" s="215"/>
      <c r="ER40" s="192"/>
      <c r="ES40" s="215"/>
      <c r="ET40" s="192"/>
      <c r="EU40" s="215"/>
      <c r="EV40" s="192"/>
      <c r="EW40" s="215"/>
      <c r="EX40" s="192"/>
      <c r="EY40" s="215"/>
      <c r="EZ40" s="192"/>
      <c r="FA40" s="215"/>
      <c r="FB40" s="192"/>
      <c r="FC40" s="215"/>
      <c r="FD40" s="192"/>
      <c r="FE40" s="215"/>
      <c r="FF40" s="192"/>
      <c r="FG40" s="215"/>
      <c r="FH40" s="192"/>
      <c r="FI40" s="215"/>
      <c r="FJ40" s="192"/>
      <c r="FK40" s="215"/>
      <c r="FL40" s="192"/>
      <c r="FM40" s="215"/>
      <c r="FN40" s="192"/>
      <c r="FO40" s="215"/>
      <c r="FP40" s="192"/>
      <c r="FQ40" s="215"/>
      <c r="FR40" s="192"/>
      <c r="FS40" s="215"/>
      <c r="FT40" s="192"/>
      <c r="FU40" s="215"/>
      <c r="FV40" s="192"/>
      <c r="FW40" s="215"/>
      <c r="FX40" s="192"/>
      <c r="FY40" s="215"/>
      <c r="FZ40" s="192"/>
      <c r="GA40" s="215"/>
      <c r="GB40" s="192"/>
      <c r="GC40" s="215"/>
      <c r="GD40" s="192"/>
      <c r="GE40" s="215"/>
      <c r="GF40" s="192"/>
      <c r="GG40" s="215"/>
      <c r="GH40" s="192"/>
      <c r="GI40" s="215"/>
      <c r="GJ40" s="192"/>
      <c r="GK40" s="215"/>
      <c r="GL40" s="192"/>
      <c r="GM40" s="215"/>
      <c r="GN40" s="192"/>
      <c r="GO40" s="215"/>
      <c r="GP40" s="192"/>
      <c r="GQ40" s="215"/>
      <c r="GR40" s="192"/>
      <c r="GS40" s="215"/>
      <c r="GT40" s="192"/>
      <c r="GU40" s="215"/>
      <c r="GV40" s="192"/>
      <c r="GW40" s="215"/>
      <c r="GX40" s="192"/>
      <c r="GY40" s="215"/>
      <c r="GZ40" s="192"/>
      <c r="HA40" s="215"/>
      <c r="HB40" s="192"/>
      <c r="HC40" s="215"/>
      <c r="HD40" s="192"/>
      <c r="HE40" s="215"/>
    </row>
    <row r="41" spans="18:213">
      <c r="R41" s="192"/>
      <c r="T41" s="192"/>
      <c r="V41" s="192"/>
      <c r="X41" s="192"/>
      <c r="Z41" s="192"/>
      <c r="AB41" s="192"/>
      <c r="AD41" s="192"/>
      <c r="AF41" s="192"/>
      <c r="AH41" s="192"/>
      <c r="AJ41" s="192"/>
      <c r="AK41" s="215"/>
      <c r="AL41" s="192"/>
      <c r="AN41" s="192"/>
      <c r="AP41" s="192"/>
      <c r="AR41" s="192"/>
      <c r="AT41" s="192"/>
      <c r="AV41" s="192"/>
      <c r="AX41" s="192"/>
      <c r="AZ41" s="192"/>
      <c r="BB41" s="192"/>
      <c r="BD41" s="192"/>
      <c r="BF41" s="192"/>
      <c r="BG41" s="215"/>
      <c r="BH41" s="192"/>
      <c r="BI41" s="215"/>
      <c r="BJ41" s="192"/>
      <c r="BK41" s="215"/>
      <c r="BL41" s="192"/>
      <c r="BM41" s="215"/>
      <c r="BN41" s="192"/>
      <c r="BO41" s="215"/>
      <c r="BP41" s="192"/>
      <c r="BQ41" s="215"/>
      <c r="BR41" s="192"/>
      <c r="BS41" s="215"/>
      <c r="BT41" s="192"/>
      <c r="BU41" s="215"/>
      <c r="BV41" s="192"/>
      <c r="BW41" s="215"/>
      <c r="BX41" s="192"/>
      <c r="BY41" s="215"/>
      <c r="BZ41" s="192"/>
      <c r="CA41" s="215"/>
      <c r="CB41" s="192"/>
      <c r="CC41" s="215"/>
      <c r="CD41" s="192"/>
      <c r="CE41" s="215"/>
      <c r="CF41" s="192"/>
      <c r="CG41" s="215"/>
      <c r="CH41" s="192"/>
      <c r="CI41" s="215"/>
      <c r="CJ41" s="192"/>
      <c r="CK41" s="215"/>
      <c r="CL41" s="192"/>
      <c r="CM41" s="215"/>
      <c r="CN41" s="192"/>
      <c r="CO41" s="215"/>
      <c r="CP41" s="192"/>
      <c r="CQ41" s="215"/>
      <c r="CR41" s="192"/>
      <c r="CS41" s="215"/>
      <c r="CT41" s="192"/>
      <c r="CU41" s="215"/>
      <c r="CV41" s="192"/>
      <c r="CW41" s="215"/>
      <c r="CX41" s="192"/>
      <c r="CY41" s="215"/>
      <c r="CZ41" s="192"/>
      <c r="DA41" s="215"/>
      <c r="DB41" s="192"/>
      <c r="DC41" s="215"/>
      <c r="DD41" s="192"/>
      <c r="DE41" s="215"/>
      <c r="DF41" s="192"/>
      <c r="DG41" s="215"/>
      <c r="DH41" s="192"/>
      <c r="DI41" s="215"/>
      <c r="DJ41" s="192"/>
      <c r="DK41" s="215"/>
      <c r="DL41" s="192"/>
      <c r="DM41" s="215"/>
      <c r="DN41" s="192"/>
      <c r="DO41" s="215"/>
      <c r="DP41" s="192"/>
      <c r="DQ41" s="215"/>
      <c r="DR41" s="192"/>
      <c r="DS41" s="215"/>
      <c r="DT41" s="192"/>
      <c r="DU41" s="215"/>
      <c r="DV41" s="192"/>
      <c r="DW41" s="215"/>
      <c r="DX41" s="192"/>
      <c r="DY41" s="215"/>
      <c r="DZ41" s="192"/>
      <c r="EA41" s="215"/>
      <c r="EB41" s="192"/>
      <c r="EC41" s="215"/>
      <c r="ED41" s="192"/>
      <c r="EE41" s="215"/>
      <c r="EF41" s="192"/>
      <c r="EG41" s="215"/>
      <c r="EH41" s="192"/>
      <c r="EI41" s="215"/>
      <c r="EJ41" s="192"/>
      <c r="EK41" s="215"/>
      <c r="EL41" s="192"/>
      <c r="EM41" s="215"/>
      <c r="EN41" s="192"/>
      <c r="EO41" s="215"/>
      <c r="EP41" s="192"/>
      <c r="EQ41" s="215"/>
      <c r="ER41" s="192"/>
      <c r="ES41" s="215"/>
      <c r="ET41" s="192"/>
      <c r="EU41" s="215"/>
      <c r="EV41" s="192"/>
      <c r="EW41" s="215"/>
      <c r="EX41" s="192"/>
      <c r="EY41" s="215"/>
      <c r="EZ41" s="192"/>
      <c r="FA41" s="215"/>
      <c r="FB41" s="192"/>
      <c r="FC41" s="215"/>
      <c r="FD41" s="192"/>
      <c r="FE41" s="215"/>
      <c r="FF41" s="192"/>
      <c r="FG41" s="215"/>
      <c r="FH41" s="192"/>
      <c r="FI41" s="215"/>
      <c r="FJ41" s="192"/>
      <c r="FK41" s="215"/>
      <c r="FL41" s="192"/>
      <c r="FM41" s="215"/>
      <c r="FN41" s="192"/>
      <c r="FO41" s="215"/>
      <c r="FP41" s="192"/>
      <c r="FQ41" s="215"/>
      <c r="FR41" s="192"/>
      <c r="FS41" s="215"/>
      <c r="FT41" s="192"/>
      <c r="FU41" s="215"/>
      <c r="FV41" s="192"/>
      <c r="FW41" s="215"/>
      <c r="FX41" s="192"/>
      <c r="FY41" s="215"/>
      <c r="FZ41" s="192"/>
      <c r="GA41" s="215"/>
      <c r="GB41" s="192"/>
      <c r="GC41" s="215"/>
      <c r="GD41" s="192"/>
      <c r="GE41" s="215"/>
      <c r="GF41" s="192"/>
      <c r="GG41" s="215"/>
      <c r="GH41" s="192"/>
      <c r="GI41" s="215"/>
      <c r="GJ41" s="192"/>
      <c r="GK41" s="215"/>
      <c r="GL41" s="192"/>
      <c r="GM41" s="215"/>
      <c r="GN41" s="192"/>
      <c r="GO41" s="215"/>
      <c r="GP41" s="192"/>
      <c r="GQ41" s="215"/>
      <c r="GR41" s="192"/>
      <c r="GS41" s="215"/>
      <c r="GT41" s="192"/>
      <c r="GU41" s="215"/>
      <c r="GV41" s="192"/>
      <c r="GW41" s="215"/>
      <c r="GX41" s="192"/>
      <c r="GY41" s="215"/>
      <c r="GZ41" s="192"/>
      <c r="HA41" s="215"/>
      <c r="HB41" s="192"/>
      <c r="HC41" s="215"/>
      <c r="HD41" s="192"/>
      <c r="HE41" s="215"/>
    </row>
    <row r="42" spans="18:213">
      <c r="R42" s="192"/>
      <c r="T42" s="192"/>
      <c r="V42" s="192"/>
      <c r="X42" s="192"/>
      <c r="Z42" s="192"/>
      <c r="AB42" s="192"/>
      <c r="AD42" s="192"/>
      <c r="AF42" s="192"/>
      <c r="AH42" s="192"/>
      <c r="AJ42" s="192"/>
      <c r="AK42" s="215"/>
      <c r="AL42" s="192"/>
      <c r="AN42" s="192"/>
      <c r="AP42" s="192"/>
      <c r="AR42" s="192"/>
      <c r="AT42" s="192"/>
      <c r="AV42" s="192"/>
      <c r="AX42" s="192"/>
      <c r="AZ42" s="192"/>
      <c r="BB42" s="192"/>
      <c r="BD42" s="192"/>
      <c r="BF42" s="192"/>
      <c r="BG42" s="215"/>
      <c r="BH42" s="192"/>
      <c r="BI42" s="215"/>
      <c r="BJ42" s="192"/>
      <c r="BK42" s="215"/>
      <c r="BL42" s="192"/>
      <c r="BM42" s="215"/>
      <c r="BN42" s="192"/>
      <c r="BO42" s="215"/>
      <c r="BP42" s="192"/>
      <c r="BQ42" s="215"/>
      <c r="BR42" s="192"/>
      <c r="BS42" s="215"/>
      <c r="BT42" s="192"/>
      <c r="BU42" s="215"/>
      <c r="BV42" s="192"/>
      <c r="BW42" s="215"/>
      <c r="BX42" s="192"/>
      <c r="BY42" s="215"/>
      <c r="BZ42" s="192"/>
      <c r="CA42" s="215"/>
      <c r="CB42" s="192"/>
      <c r="CC42" s="215"/>
      <c r="CD42" s="192"/>
      <c r="CE42" s="215"/>
      <c r="CF42" s="192"/>
      <c r="CG42" s="215"/>
      <c r="CH42" s="192"/>
      <c r="CI42" s="215"/>
      <c r="CJ42" s="192"/>
      <c r="CK42" s="215"/>
      <c r="CL42" s="192"/>
      <c r="CM42" s="215"/>
      <c r="CN42" s="192"/>
      <c r="CO42" s="215"/>
      <c r="CP42" s="192"/>
      <c r="CQ42" s="215"/>
      <c r="CR42" s="192"/>
      <c r="CS42" s="215"/>
      <c r="CT42" s="192"/>
      <c r="CU42" s="215"/>
      <c r="CV42" s="192"/>
      <c r="CW42" s="215"/>
      <c r="CX42" s="192"/>
      <c r="CY42" s="215"/>
      <c r="CZ42" s="192"/>
      <c r="DA42" s="215"/>
      <c r="DB42" s="192"/>
      <c r="DC42" s="215"/>
      <c r="DD42" s="192"/>
      <c r="DE42" s="215"/>
      <c r="DF42" s="192"/>
      <c r="DG42" s="215"/>
      <c r="DH42" s="192"/>
      <c r="DI42" s="215"/>
      <c r="DJ42" s="192"/>
      <c r="DK42" s="215"/>
      <c r="DL42" s="192"/>
      <c r="DM42" s="215"/>
      <c r="DN42" s="192"/>
      <c r="DO42" s="215"/>
      <c r="DP42" s="192"/>
      <c r="DQ42" s="215"/>
      <c r="DR42" s="192"/>
      <c r="DS42" s="215"/>
      <c r="DT42" s="192"/>
      <c r="DU42" s="215"/>
      <c r="DV42" s="192"/>
      <c r="DW42" s="215"/>
      <c r="DX42" s="192"/>
      <c r="DY42" s="215"/>
      <c r="DZ42" s="192"/>
      <c r="EA42" s="215"/>
      <c r="EB42" s="192"/>
      <c r="EC42" s="215"/>
      <c r="ED42" s="192"/>
      <c r="EE42" s="215"/>
      <c r="EF42" s="192"/>
      <c r="EG42" s="215"/>
      <c r="EH42" s="192"/>
      <c r="EI42" s="215"/>
      <c r="EJ42" s="192"/>
      <c r="EK42" s="215"/>
      <c r="EL42" s="192"/>
      <c r="EM42" s="215"/>
      <c r="EN42" s="192"/>
      <c r="EO42" s="215"/>
      <c r="EP42" s="192"/>
      <c r="EQ42" s="215"/>
      <c r="ER42" s="192"/>
      <c r="ES42" s="215"/>
      <c r="ET42" s="192"/>
      <c r="EU42" s="215"/>
      <c r="EV42" s="192"/>
      <c r="EW42" s="215"/>
      <c r="EX42" s="192"/>
      <c r="EY42" s="215"/>
      <c r="EZ42" s="192"/>
      <c r="FA42" s="215"/>
      <c r="FB42" s="192"/>
      <c r="FC42" s="215"/>
      <c r="FD42" s="192"/>
      <c r="FE42" s="215"/>
      <c r="FF42" s="192"/>
      <c r="FG42" s="215"/>
      <c r="FH42" s="192"/>
      <c r="FI42" s="215"/>
      <c r="FJ42" s="192"/>
      <c r="FK42" s="215"/>
      <c r="FL42" s="192"/>
      <c r="FM42" s="215"/>
      <c r="FN42" s="192"/>
      <c r="FO42" s="215"/>
      <c r="FP42" s="192"/>
      <c r="FQ42" s="215"/>
      <c r="FR42" s="192"/>
      <c r="FS42" s="215"/>
      <c r="FT42" s="192"/>
      <c r="FU42" s="215"/>
      <c r="FV42" s="192"/>
      <c r="FW42" s="215"/>
      <c r="FX42" s="192"/>
      <c r="FY42" s="215"/>
      <c r="FZ42" s="192"/>
      <c r="GA42" s="215"/>
      <c r="GB42" s="192"/>
      <c r="GC42" s="215"/>
      <c r="GD42" s="192"/>
      <c r="GE42" s="215"/>
      <c r="GF42" s="192"/>
      <c r="GG42" s="215"/>
      <c r="GH42" s="192"/>
      <c r="GI42" s="215"/>
      <c r="GJ42" s="192"/>
      <c r="GK42" s="215"/>
      <c r="GL42" s="192"/>
      <c r="GM42" s="215"/>
      <c r="GN42" s="192"/>
      <c r="GO42" s="215"/>
      <c r="GP42" s="192"/>
      <c r="GQ42" s="215"/>
      <c r="GR42" s="192"/>
      <c r="GS42" s="215"/>
      <c r="GT42" s="192"/>
      <c r="GU42" s="215"/>
      <c r="GV42" s="192"/>
      <c r="GW42" s="215"/>
      <c r="GX42" s="192"/>
      <c r="GY42" s="215"/>
      <c r="GZ42" s="192"/>
      <c r="HA42" s="215"/>
      <c r="HB42" s="192"/>
      <c r="HC42" s="215"/>
      <c r="HD42" s="192"/>
      <c r="HE42" s="215"/>
    </row>
    <row r="43" spans="18:213">
      <c r="R43" s="192"/>
      <c r="T43" s="192"/>
      <c r="V43" s="192"/>
      <c r="X43" s="192"/>
      <c r="Z43" s="192"/>
      <c r="AB43" s="192"/>
      <c r="AD43" s="192"/>
      <c r="AF43" s="192"/>
      <c r="AH43" s="192"/>
      <c r="AJ43" s="192"/>
      <c r="AK43" s="215"/>
      <c r="AL43" s="192"/>
      <c r="AN43" s="192"/>
      <c r="AP43" s="192"/>
      <c r="AR43" s="192"/>
      <c r="AT43" s="192"/>
      <c r="AV43" s="192"/>
      <c r="AX43" s="192"/>
      <c r="AZ43" s="192"/>
      <c r="BB43" s="192"/>
      <c r="BD43" s="192"/>
      <c r="BF43" s="192"/>
      <c r="BG43" s="215"/>
      <c r="BH43" s="192"/>
      <c r="BI43" s="215"/>
      <c r="BJ43" s="192"/>
      <c r="BK43" s="215"/>
      <c r="BL43" s="192"/>
      <c r="BM43" s="215"/>
      <c r="BN43" s="192"/>
      <c r="BO43" s="215"/>
      <c r="BP43" s="192"/>
      <c r="BQ43" s="215"/>
      <c r="BR43" s="192"/>
      <c r="BS43" s="215"/>
      <c r="BT43" s="192"/>
      <c r="BU43" s="215"/>
      <c r="BV43" s="192"/>
      <c r="BW43" s="215"/>
      <c r="BX43" s="192"/>
      <c r="BY43" s="215"/>
      <c r="BZ43" s="192"/>
      <c r="CA43" s="215"/>
      <c r="CB43" s="192"/>
      <c r="CC43" s="215"/>
      <c r="CD43" s="192"/>
      <c r="CE43" s="215"/>
      <c r="CF43" s="192"/>
      <c r="CG43" s="215"/>
      <c r="CH43" s="192"/>
      <c r="CI43" s="215"/>
      <c r="CJ43" s="192"/>
      <c r="CK43" s="215"/>
      <c r="CL43" s="192"/>
      <c r="CM43" s="215"/>
      <c r="CN43" s="192"/>
      <c r="CO43" s="215"/>
      <c r="CP43" s="192"/>
      <c r="CQ43" s="215"/>
      <c r="CR43" s="192"/>
      <c r="CS43" s="215"/>
      <c r="CT43" s="192"/>
      <c r="CU43" s="215"/>
      <c r="CV43" s="192"/>
      <c r="CW43" s="215"/>
      <c r="CX43" s="192"/>
      <c r="CY43" s="215"/>
      <c r="CZ43" s="192"/>
      <c r="DA43" s="215"/>
      <c r="DB43" s="192"/>
      <c r="DC43" s="215"/>
      <c r="DD43" s="192"/>
      <c r="DE43" s="215"/>
      <c r="DF43" s="192"/>
      <c r="DG43" s="215"/>
      <c r="DH43" s="192"/>
      <c r="DI43" s="215"/>
      <c r="DJ43" s="192"/>
      <c r="DK43" s="215"/>
      <c r="DL43" s="192"/>
      <c r="DM43" s="215"/>
      <c r="DN43" s="192"/>
      <c r="DO43" s="215"/>
      <c r="DP43" s="192"/>
      <c r="DQ43" s="215"/>
      <c r="DR43" s="192"/>
      <c r="DS43" s="215"/>
      <c r="DT43" s="192"/>
      <c r="DU43" s="215"/>
      <c r="DV43" s="192"/>
      <c r="DW43" s="215"/>
      <c r="DX43" s="192"/>
      <c r="DY43" s="215"/>
      <c r="DZ43" s="192"/>
      <c r="EA43" s="215"/>
      <c r="EB43" s="192"/>
      <c r="EC43" s="215"/>
      <c r="ED43" s="192"/>
      <c r="EE43" s="215"/>
      <c r="EF43" s="192"/>
      <c r="EG43" s="215"/>
      <c r="EH43" s="192"/>
      <c r="EI43" s="215"/>
      <c r="EJ43" s="192"/>
      <c r="EK43" s="215"/>
      <c r="EL43" s="192"/>
      <c r="EM43" s="215"/>
      <c r="EN43" s="192"/>
      <c r="EO43" s="215"/>
      <c r="EP43" s="192"/>
      <c r="EQ43" s="215"/>
      <c r="ER43" s="192"/>
      <c r="ES43" s="215"/>
      <c r="ET43" s="192"/>
      <c r="EU43" s="215"/>
      <c r="EV43" s="192"/>
      <c r="EW43" s="215"/>
      <c r="EX43" s="192"/>
      <c r="EY43" s="215"/>
      <c r="EZ43" s="192"/>
      <c r="FA43" s="215"/>
      <c r="FB43" s="192"/>
      <c r="FC43" s="215"/>
      <c r="FD43" s="192"/>
      <c r="FE43" s="215"/>
      <c r="FF43" s="192"/>
      <c r="FG43" s="215"/>
      <c r="FH43" s="192"/>
      <c r="FI43" s="215"/>
      <c r="FJ43" s="192"/>
      <c r="FK43" s="215"/>
      <c r="FL43" s="192"/>
      <c r="FM43" s="215"/>
      <c r="FN43" s="192"/>
      <c r="FO43" s="215"/>
      <c r="FP43" s="192"/>
      <c r="FQ43" s="215"/>
      <c r="FR43" s="192"/>
      <c r="FS43" s="215"/>
      <c r="FT43" s="192"/>
      <c r="FU43" s="215"/>
      <c r="FV43" s="192"/>
      <c r="FW43" s="215"/>
      <c r="FX43" s="192"/>
      <c r="FY43" s="215"/>
      <c r="FZ43" s="192"/>
      <c r="GA43" s="215"/>
      <c r="GB43" s="192"/>
      <c r="GC43" s="215"/>
      <c r="GD43" s="192"/>
      <c r="GE43" s="215"/>
      <c r="GF43" s="192"/>
      <c r="GG43" s="215"/>
      <c r="GH43" s="192"/>
      <c r="GI43" s="215"/>
      <c r="GJ43" s="192"/>
      <c r="GK43" s="215"/>
      <c r="GL43" s="192"/>
      <c r="GM43" s="215"/>
      <c r="GN43" s="192"/>
      <c r="GO43" s="215"/>
      <c r="GP43" s="192"/>
      <c r="GQ43" s="215"/>
      <c r="GR43" s="192"/>
      <c r="GS43" s="215"/>
      <c r="GT43" s="192"/>
      <c r="GU43" s="215"/>
      <c r="GV43" s="192"/>
      <c r="GW43" s="215"/>
      <c r="GX43" s="192"/>
      <c r="GY43" s="215"/>
      <c r="GZ43" s="192"/>
      <c r="HA43" s="215"/>
      <c r="HB43" s="192"/>
      <c r="HC43" s="215"/>
      <c r="HD43" s="192"/>
      <c r="HE43" s="215"/>
    </row>
    <row r="44" spans="18:213">
      <c r="R44" s="192"/>
      <c r="T44" s="192"/>
      <c r="V44" s="192"/>
      <c r="X44" s="192"/>
      <c r="Z44" s="192"/>
      <c r="AB44" s="192"/>
      <c r="AD44" s="192"/>
      <c r="AF44" s="192"/>
      <c r="AH44" s="192"/>
      <c r="AJ44" s="192"/>
      <c r="AK44" s="215"/>
      <c r="AL44" s="192"/>
      <c r="AN44" s="192"/>
      <c r="AP44" s="192"/>
      <c r="AR44" s="192"/>
      <c r="AT44" s="192"/>
      <c r="AV44" s="192"/>
      <c r="AX44" s="192"/>
      <c r="AZ44" s="192"/>
      <c r="BB44" s="192"/>
      <c r="BD44" s="192"/>
      <c r="BF44" s="192"/>
      <c r="BG44" s="215"/>
      <c r="BH44" s="192"/>
      <c r="BI44" s="215"/>
      <c r="BJ44" s="192"/>
      <c r="BK44" s="215"/>
      <c r="BL44" s="192"/>
      <c r="BM44" s="215"/>
      <c r="BN44" s="192"/>
      <c r="BO44" s="215"/>
      <c r="BP44" s="192"/>
      <c r="BQ44" s="215"/>
      <c r="BR44" s="192"/>
      <c r="BS44" s="215"/>
      <c r="BT44" s="192"/>
      <c r="BU44" s="215"/>
      <c r="BV44" s="192"/>
      <c r="BW44" s="215"/>
      <c r="BX44" s="192"/>
      <c r="BY44" s="215"/>
      <c r="BZ44" s="192"/>
      <c r="CA44" s="215"/>
      <c r="CB44" s="192"/>
      <c r="CC44" s="215"/>
      <c r="CD44" s="192"/>
      <c r="CE44" s="215"/>
      <c r="CF44" s="192"/>
      <c r="CG44" s="215"/>
      <c r="CH44" s="192"/>
      <c r="CI44" s="215"/>
      <c r="CJ44" s="192"/>
      <c r="CK44" s="215"/>
      <c r="CL44" s="192"/>
      <c r="CM44" s="215"/>
      <c r="CN44" s="192"/>
      <c r="CO44" s="215"/>
      <c r="CP44" s="192"/>
      <c r="CQ44" s="215"/>
      <c r="CR44" s="192"/>
      <c r="CS44" s="215"/>
      <c r="CT44" s="192"/>
      <c r="CU44" s="215"/>
      <c r="CV44" s="192"/>
      <c r="CW44" s="215"/>
      <c r="CX44" s="192"/>
      <c r="CY44" s="215"/>
      <c r="CZ44" s="192"/>
      <c r="DA44" s="215"/>
      <c r="DB44" s="192"/>
      <c r="DC44" s="215"/>
      <c r="DD44" s="192"/>
      <c r="DE44" s="215"/>
      <c r="DF44" s="192"/>
      <c r="DG44" s="215"/>
      <c r="DH44" s="192"/>
      <c r="DI44" s="215"/>
      <c r="DJ44" s="192"/>
      <c r="DK44" s="215"/>
      <c r="DL44" s="192"/>
      <c r="DM44" s="215"/>
      <c r="DN44" s="192"/>
      <c r="DO44" s="215"/>
      <c r="DP44" s="192"/>
      <c r="DQ44" s="215"/>
      <c r="DR44" s="192"/>
      <c r="DS44" s="215"/>
      <c r="DT44" s="192"/>
      <c r="DU44" s="215"/>
      <c r="DV44" s="192"/>
      <c r="DW44" s="215"/>
      <c r="DX44" s="192"/>
      <c r="DY44" s="215"/>
      <c r="DZ44" s="192"/>
      <c r="EA44" s="215"/>
      <c r="EB44" s="192"/>
      <c r="EC44" s="215"/>
      <c r="ED44" s="192"/>
      <c r="EE44" s="215"/>
      <c r="EF44" s="192"/>
      <c r="EG44" s="215"/>
      <c r="EH44" s="192"/>
      <c r="EI44" s="215"/>
      <c r="EJ44" s="192"/>
      <c r="EK44" s="215"/>
      <c r="EL44" s="192"/>
      <c r="EM44" s="215"/>
      <c r="EN44" s="192"/>
      <c r="EO44" s="215"/>
      <c r="EP44" s="192"/>
      <c r="EQ44" s="215"/>
      <c r="ER44" s="192"/>
      <c r="ES44" s="215"/>
      <c r="ET44" s="192"/>
      <c r="EU44" s="215"/>
      <c r="EV44" s="192"/>
      <c r="EW44" s="215"/>
      <c r="EX44" s="192"/>
      <c r="EY44" s="215"/>
      <c r="EZ44" s="192"/>
      <c r="FA44" s="215"/>
      <c r="FB44" s="192"/>
      <c r="FC44" s="215"/>
      <c r="FD44" s="192"/>
      <c r="FE44" s="215"/>
      <c r="FF44" s="192"/>
      <c r="FG44" s="215"/>
      <c r="FH44" s="192"/>
      <c r="FI44" s="215"/>
      <c r="FJ44" s="192"/>
      <c r="FK44" s="215"/>
      <c r="FL44" s="192"/>
      <c r="FM44" s="215"/>
      <c r="FN44" s="192"/>
      <c r="FO44" s="215"/>
      <c r="FP44" s="192"/>
      <c r="FQ44" s="215"/>
      <c r="FR44" s="192"/>
      <c r="FS44" s="215"/>
      <c r="FT44" s="192"/>
      <c r="FU44" s="215"/>
      <c r="FV44" s="192"/>
      <c r="FW44" s="215"/>
      <c r="FX44" s="192"/>
      <c r="FY44" s="215"/>
      <c r="FZ44" s="192"/>
      <c r="GA44" s="215"/>
      <c r="GB44" s="192"/>
      <c r="GC44" s="215"/>
      <c r="GD44" s="192"/>
      <c r="GE44" s="215"/>
      <c r="GF44" s="192"/>
      <c r="GG44" s="215"/>
      <c r="GH44" s="192"/>
      <c r="GI44" s="215"/>
      <c r="GJ44" s="192"/>
      <c r="GK44" s="215"/>
      <c r="GL44" s="192"/>
      <c r="GM44" s="215"/>
      <c r="GN44" s="192"/>
      <c r="GO44" s="215"/>
      <c r="GP44" s="192"/>
      <c r="GQ44" s="215"/>
      <c r="GR44" s="192"/>
      <c r="GS44" s="215"/>
      <c r="GT44" s="192"/>
      <c r="GU44" s="215"/>
      <c r="GV44" s="192"/>
      <c r="GW44" s="215"/>
      <c r="GX44" s="192"/>
      <c r="GY44" s="215"/>
      <c r="GZ44" s="192"/>
      <c r="HA44" s="215"/>
      <c r="HB44" s="192"/>
      <c r="HC44" s="215"/>
      <c r="HD44" s="192"/>
      <c r="HE44" s="215"/>
    </row>
    <row r="45" spans="18:213">
      <c r="R45" s="192"/>
      <c r="T45" s="192"/>
      <c r="V45" s="192"/>
      <c r="X45" s="192"/>
      <c r="Z45" s="192"/>
      <c r="AB45" s="192"/>
      <c r="AD45" s="192"/>
      <c r="AF45" s="192"/>
      <c r="AH45" s="192"/>
      <c r="AJ45" s="192"/>
      <c r="AK45" s="215"/>
      <c r="AL45" s="192"/>
      <c r="AN45" s="192"/>
      <c r="AP45" s="192"/>
      <c r="AR45" s="192"/>
      <c r="AT45" s="192"/>
      <c r="AV45" s="192"/>
      <c r="AX45" s="192"/>
      <c r="AZ45" s="192"/>
      <c r="BB45" s="192"/>
      <c r="BD45" s="192"/>
      <c r="BF45" s="192"/>
      <c r="BG45" s="215"/>
      <c r="BH45" s="192"/>
      <c r="BI45" s="215"/>
      <c r="BJ45" s="192"/>
      <c r="BK45" s="215"/>
      <c r="BL45" s="192"/>
      <c r="BM45" s="215"/>
      <c r="BN45" s="192"/>
      <c r="BO45" s="215"/>
      <c r="BP45" s="192"/>
      <c r="BQ45" s="215"/>
      <c r="BR45" s="192"/>
      <c r="BS45" s="215"/>
      <c r="BT45" s="192"/>
      <c r="BU45" s="215"/>
      <c r="BV45" s="192"/>
      <c r="BW45" s="215"/>
      <c r="BX45" s="192"/>
      <c r="BY45" s="215"/>
      <c r="BZ45" s="192"/>
      <c r="CA45" s="215"/>
      <c r="CB45" s="192"/>
      <c r="CC45" s="215"/>
      <c r="CD45" s="192"/>
      <c r="CE45" s="215"/>
      <c r="CF45" s="192"/>
      <c r="CG45" s="215"/>
      <c r="CH45" s="192"/>
      <c r="CI45" s="215"/>
      <c r="CJ45" s="192"/>
      <c r="CK45" s="215"/>
      <c r="CL45" s="192"/>
      <c r="CM45" s="215"/>
      <c r="CN45" s="192"/>
      <c r="CO45" s="215"/>
      <c r="CP45" s="192"/>
      <c r="CQ45" s="215"/>
      <c r="CR45" s="192"/>
      <c r="CS45" s="215"/>
      <c r="CT45" s="192"/>
      <c r="CU45" s="215"/>
      <c r="CV45" s="192"/>
      <c r="CW45" s="215"/>
      <c r="CX45" s="192"/>
      <c r="CY45" s="215"/>
      <c r="CZ45" s="192"/>
      <c r="DA45" s="215"/>
      <c r="DB45" s="192"/>
      <c r="DC45" s="215"/>
      <c r="DD45" s="192"/>
      <c r="DE45" s="215"/>
      <c r="DF45" s="192"/>
      <c r="DG45" s="215"/>
      <c r="DH45" s="192"/>
      <c r="DI45" s="215"/>
      <c r="DJ45" s="192"/>
      <c r="DK45" s="215"/>
      <c r="DL45" s="192"/>
      <c r="DM45" s="215"/>
      <c r="DN45" s="192"/>
      <c r="DO45" s="215"/>
      <c r="DP45" s="192"/>
      <c r="DQ45" s="215"/>
      <c r="DR45" s="192"/>
      <c r="DS45" s="215"/>
      <c r="DT45" s="192"/>
      <c r="DU45" s="215"/>
      <c r="DV45" s="192"/>
      <c r="DW45" s="215"/>
      <c r="DX45" s="192"/>
      <c r="DY45" s="215"/>
      <c r="DZ45" s="192"/>
      <c r="EA45" s="215"/>
      <c r="EB45" s="192"/>
      <c r="EC45" s="215"/>
      <c r="ED45" s="192"/>
      <c r="EE45" s="215"/>
      <c r="EF45" s="192"/>
      <c r="EG45" s="215"/>
      <c r="EH45" s="192"/>
      <c r="EI45" s="215"/>
      <c r="EJ45" s="192"/>
      <c r="EK45" s="215"/>
      <c r="EL45" s="192"/>
      <c r="EM45" s="215"/>
      <c r="EN45" s="192"/>
      <c r="EO45" s="215"/>
      <c r="EP45" s="192"/>
      <c r="EQ45" s="215"/>
      <c r="ER45" s="192"/>
      <c r="ES45" s="215"/>
      <c r="ET45" s="192"/>
      <c r="EU45" s="215"/>
      <c r="EV45" s="192"/>
      <c r="EW45" s="215"/>
      <c r="EX45" s="192"/>
      <c r="EY45" s="215"/>
      <c r="EZ45" s="192"/>
      <c r="FA45" s="215"/>
      <c r="FB45" s="192"/>
      <c r="FC45" s="215"/>
      <c r="FD45" s="192"/>
      <c r="FE45" s="215"/>
      <c r="FF45" s="192"/>
      <c r="FG45" s="215"/>
      <c r="FH45" s="192"/>
      <c r="FI45" s="215"/>
      <c r="FJ45" s="192"/>
      <c r="FK45" s="215"/>
      <c r="FL45" s="192"/>
      <c r="FM45" s="215"/>
      <c r="FN45" s="192"/>
      <c r="FO45" s="215"/>
      <c r="FP45" s="192"/>
      <c r="FQ45" s="215"/>
      <c r="FR45" s="192"/>
      <c r="FS45" s="215"/>
      <c r="FT45" s="192"/>
      <c r="FU45" s="215"/>
      <c r="FV45" s="192"/>
      <c r="FW45" s="215"/>
      <c r="FX45" s="192"/>
      <c r="FY45" s="215"/>
      <c r="FZ45" s="192"/>
      <c r="GA45" s="215"/>
      <c r="GB45" s="192"/>
      <c r="GC45" s="215"/>
      <c r="GD45" s="192"/>
      <c r="GE45" s="215"/>
      <c r="GF45" s="192"/>
      <c r="GG45" s="215"/>
      <c r="GH45" s="192"/>
      <c r="GI45" s="215"/>
      <c r="GJ45" s="192"/>
      <c r="GK45" s="215"/>
      <c r="GL45" s="192"/>
      <c r="GM45" s="215"/>
      <c r="GN45" s="192"/>
      <c r="GO45" s="215"/>
      <c r="GP45" s="192"/>
      <c r="GQ45" s="215"/>
      <c r="GR45" s="192"/>
      <c r="GS45" s="215"/>
      <c r="GT45" s="192"/>
      <c r="GU45" s="215"/>
      <c r="GV45" s="192"/>
      <c r="GW45" s="215"/>
      <c r="GX45" s="192"/>
      <c r="GY45" s="215"/>
      <c r="GZ45" s="192"/>
      <c r="HA45" s="215"/>
      <c r="HB45" s="192"/>
      <c r="HC45" s="215"/>
      <c r="HD45" s="192"/>
      <c r="HE45" s="215"/>
    </row>
    <row r="46" spans="18:213">
      <c r="R46" s="192"/>
      <c r="T46" s="192"/>
      <c r="V46" s="192"/>
      <c r="X46" s="192"/>
      <c r="Z46" s="192"/>
      <c r="AB46" s="192"/>
      <c r="AD46" s="192"/>
      <c r="AF46" s="192"/>
      <c r="AH46" s="192"/>
      <c r="AJ46" s="192"/>
      <c r="AK46" s="215"/>
      <c r="AL46" s="192"/>
      <c r="AN46" s="192"/>
      <c r="AP46" s="192"/>
      <c r="AR46" s="192"/>
      <c r="AT46" s="192"/>
      <c r="AV46" s="192"/>
      <c r="AX46" s="192"/>
      <c r="AZ46" s="192"/>
      <c r="BB46" s="192"/>
      <c r="BD46" s="192"/>
      <c r="BF46" s="192"/>
      <c r="BG46" s="215"/>
      <c r="BH46" s="192"/>
      <c r="BI46" s="215"/>
      <c r="BJ46" s="192"/>
      <c r="BK46" s="215"/>
      <c r="BL46" s="192"/>
      <c r="BM46" s="215"/>
      <c r="BN46" s="192"/>
      <c r="BO46" s="215"/>
      <c r="BP46" s="192"/>
      <c r="BQ46" s="215"/>
      <c r="BR46" s="192"/>
      <c r="BS46" s="215"/>
      <c r="BT46" s="192"/>
      <c r="BU46" s="215"/>
      <c r="BV46" s="192"/>
      <c r="BW46" s="215"/>
      <c r="BX46" s="192"/>
      <c r="BY46" s="215"/>
      <c r="BZ46" s="192"/>
      <c r="CA46" s="215"/>
      <c r="CB46" s="192"/>
      <c r="CC46" s="215"/>
      <c r="CD46" s="192"/>
      <c r="CE46" s="215"/>
      <c r="CF46" s="192"/>
      <c r="CG46" s="215"/>
      <c r="CH46" s="192"/>
      <c r="CI46" s="215"/>
      <c r="CJ46" s="192"/>
      <c r="CK46" s="215"/>
      <c r="CL46" s="192"/>
      <c r="CM46" s="215"/>
      <c r="CN46" s="192"/>
      <c r="CO46" s="215"/>
      <c r="CP46" s="192"/>
      <c r="CQ46" s="215"/>
      <c r="CR46" s="192"/>
      <c r="CS46" s="215"/>
      <c r="CT46" s="192"/>
      <c r="CU46" s="215"/>
      <c r="CV46" s="192"/>
      <c r="CW46" s="215"/>
      <c r="CX46" s="192"/>
      <c r="CY46" s="215"/>
      <c r="CZ46" s="192"/>
      <c r="DA46" s="215"/>
      <c r="DB46" s="192"/>
      <c r="DC46" s="215"/>
      <c r="DD46" s="192"/>
      <c r="DE46" s="215"/>
      <c r="DF46" s="192"/>
      <c r="DG46" s="215"/>
      <c r="DH46" s="192"/>
      <c r="DI46" s="215"/>
      <c r="DJ46" s="192"/>
      <c r="DK46" s="215"/>
      <c r="DL46" s="192"/>
      <c r="DM46" s="215"/>
      <c r="DN46" s="192"/>
      <c r="DO46" s="215"/>
      <c r="DP46" s="192"/>
      <c r="DQ46" s="215"/>
      <c r="DR46" s="192"/>
      <c r="DS46" s="215"/>
      <c r="DT46" s="192"/>
      <c r="DU46" s="215"/>
      <c r="DV46" s="192"/>
      <c r="DW46" s="215"/>
      <c r="DX46" s="192"/>
      <c r="DY46" s="215"/>
      <c r="DZ46" s="192"/>
      <c r="EA46" s="215"/>
      <c r="EB46" s="192"/>
      <c r="EC46" s="215"/>
      <c r="ED46" s="192"/>
      <c r="EE46" s="215"/>
      <c r="EF46" s="192"/>
      <c r="EG46" s="215"/>
      <c r="EH46" s="192"/>
      <c r="EI46" s="215"/>
      <c r="EJ46" s="192"/>
      <c r="EK46" s="215"/>
      <c r="EL46" s="192"/>
      <c r="EM46" s="215"/>
      <c r="EN46" s="192"/>
      <c r="EO46" s="215"/>
      <c r="EP46" s="192"/>
      <c r="EQ46" s="215"/>
      <c r="ER46" s="192"/>
      <c r="ES46" s="215"/>
      <c r="ET46" s="192"/>
      <c r="EU46" s="215"/>
      <c r="EV46" s="192"/>
      <c r="EW46" s="215"/>
      <c r="EX46" s="192"/>
      <c r="EY46" s="215"/>
      <c r="EZ46" s="192"/>
      <c r="FA46" s="215"/>
      <c r="FB46" s="192"/>
      <c r="FC46" s="215"/>
      <c r="FD46" s="192"/>
      <c r="FE46" s="215"/>
      <c r="FF46" s="192"/>
      <c r="FG46" s="215"/>
      <c r="FH46" s="192"/>
      <c r="FI46" s="215"/>
      <c r="FJ46" s="192"/>
      <c r="FK46" s="215"/>
      <c r="FL46" s="192"/>
      <c r="FM46" s="215"/>
      <c r="FN46" s="192"/>
      <c r="FO46" s="215"/>
      <c r="FP46" s="192"/>
      <c r="FQ46" s="215"/>
      <c r="FR46" s="192"/>
      <c r="FS46" s="215"/>
      <c r="FT46" s="192"/>
      <c r="FU46" s="215"/>
      <c r="FV46" s="192"/>
      <c r="FW46" s="215"/>
      <c r="FX46" s="192"/>
      <c r="FY46" s="215"/>
      <c r="FZ46" s="192"/>
      <c r="GA46" s="215"/>
      <c r="GB46" s="192"/>
      <c r="GC46" s="215"/>
      <c r="GD46" s="192"/>
      <c r="GE46" s="215"/>
      <c r="GF46" s="192"/>
      <c r="GG46" s="215"/>
      <c r="GH46" s="192"/>
      <c r="GI46" s="215"/>
      <c r="GJ46" s="192"/>
      <c r="GK46" s="215"/>
      <c r="GL46" s="192"/>
      <c r="GM46" s="215"/>
      <c r="GN46" s="192"/>
      <c r="GO46" s="215"/>
      <c r="GP46" s="192"/>
      <c r="GQ46" s="215"/>
      <c r="GR46" s="192"/>
      <c r="GS46" s="215"/>
      <c r="GT46" s="192"/>
      <c r="GU46" s="215"/>
      <c r="GV46" s="192"/>
      <c r="GW46" s="215"/>
      <c r="GX46" s="192"/>
      <c r="GY46" s="215"/>
      <c r="GZ46" s="192"/>
      <c r="HA46" s="215"/>
      <c r="HB46" s="192"/>
      <c r="HC46" s="215"/>
      <c r="HD46" s="192"/>
      <c r="HE46" s="215"/>
    </row>
    <row r="47" spans="18:213">
      <c r="R47" s="192"/>
      <c r="T47" s="192"/>
      <c r="V47" s="192"/>
      <c r="X47" s="192"/>
      <c r="Z47" s="192"/>
      <c r="AB47" s="192"/>
      <c r="AD47" s="192"/>
      <c r="AF47" s="192"/>
      <c r="AH47" s="192"/>
      <c r="AJ47" s="192"/>
      <c r="AK47" s="215"/>
      <c r="AL47" s="192"/>
      <c r="AN47" s="192"/>
      <c r="AP47" s="192"/>
      <c r="AR47" s="192"/>
      <c r="AT47" s="192"/>
      <c r="AV47" s="192"/>
      <c r="AX47" s="192"/>
      <c r="AZ47" s="192"/>
      <c r="BB47" s="192"/>
      <c r="BD47" s="192"/>
      <c r="BF47" s="192"/>
      <c r="BG47" s="215"/>
      <c r="BH47" s="192"/>
      <c r="BI47" s="215"/>
      <c r="BJ47" s="192"/>
      <c r="BK47" s="215"/>
      <c r="BL47" s="192"/>
      <c r="BM47" s="215"/>
      <c r="BN47" s="192"/>
      <c r="BO47" s="215"/>
      <c r="BP47" s="192"/>
      <c r="BQ47" s="215"/>
      <c r="BR47" s="192"/>
      <c r="BS47" s="215"/>
      <c r="BT47" s="192"/>
      <c r="BU47" s="215"/>
      <c r="BV47" s="192"/>
      <c r="BW47" s="215"/>
      <c r="BX47" s="192"/>
      <c r="BY47" s="215"/>
      <c r="BZ47" s="192"/>
      <c r="CA47" s="215"/>
      <c r="CB47" s="192"/>
      <c r="CC47" s="215"/>
      <c r="CD47" s="192"/>
      <c r="CE47" s="215"/>
      <c r="CF47" s="192"/>
      <c r="CG47" s="215"/>
      <c r="CH47" s="192"/>
      <c r="CI47" s="215"/>
      <c r="CJ47" s="192"/>
      <c r="CK47" s="215"/>
      <c r="CL47" s="192"/>
      <c r="CM47" s="215"/>
      <c r="CN47" s="192"/>
      <c r="CO47" s="215"/>
      <c r="CP47" s="192"/>
      <c r="CQ47" s="215"/>
      <c r="CR47" s="192"/>
      <c r="CS47" s="215"/>
      <c r="CT47" s="192"/>
      <c r="CU47" s="215"/>
      <c r="CV47" s="192"/>
      <c r="CW47" s="215"/>
      <c r="CX47" s="192"/>
      <c r="CY47" s="215"/>
      <c r="CZ47" s="192"/>
      <c r="DA47" s="215"/>
      <c r="DB47" s="192"/>
      <c r="DC47" s="215"/>
      <c r="DD47" s="192"/>
      <c r="DE47" s="215"/>
      <c r="DF47" s="192"/>
      <c r="DG47" s="215"/>
      <c r="DH47" s="192"/>
      <c r="DI47" s="215"/>
      <c r="DJ47" s="192"/>
      <c r="DK47" s="215"/>
      <c r="DL47" s="192"/>
      <c r="DM47" s="215"/>
      <c r="DN47" s="192"/>
      <c r="DO47" s="215"/>
      <c r="DP47" s="192"/>
      <c r="DQ47" s="215"/>
      <c r="DR47" s="192"/>
      <c r="DS47" s="215"/>
      <c r="DT47" s="192"/>
      <c r="DU47" s="215"/>
      <c r="DV47" s="192"/>
      <c r="DW47" s="215"/>
      <c r="DX47" s="192"/>
      <c r="DY47" s="215"/>
      <c r="DZ47" s="192"/>
      <c r="EA47" s="215"/>
      <c r="EB47" s="192"/>
      <c r="EC47" s="215"/>
      <c r="ED47" s="192"/>
      <c r="EE47" s="215"/>
      <c r="EF47" s="192"/>
      <c r="EG47" s="215"/>
      <c r="EH47" s="192"/>
      <c r="EI47" s="215"/>
      <c r="EJ47" s="192"/>
      <c r="EK47" s="215"/>
      <c r="EL47" s="192"/>
      <c r="EM47" s="215"/>
      <c r="EN47" s="192"/>
      <c r="EO47" s="215"/>
      <c r="EP47" s="192"/>
      <c r="EQ47" s="215"/>
      <c r="ER47" s="192"/>
      <c r="ES47" s="215"/>
      <c r="ET47" s="192"/>
      <c r="EU47" s="215"/>
      <c r="EV47" s="192"/>
      <c r="EW47" s="215"/>
      <c r="EX47" s="192"/>
      <c r="EY47" s="215"/>
      <c r="EZ47" s="192"/>
      <c r="FA47" s="215"/>
      <c r="FB47" s="192"/>
      <c r="FC47" s="215"/>
      <c r="FD47" s="192"/>
      <c r="FE47" s="215"/>
      <c r="FF47" s="192"/>
      <c r="FG47" s="215"/>
      <c r="FH47" s="192"/>
      <c r="FI47" s="215"/>
      <c r="FJ47" s="192"/>
      <c r="FK47" s="215"/>
      <c r="FL47" s="192"/>
      <c r="FM47" s="215"/>
      <c r="FN47" s="192"/>
      <c r="FO47" s="215"/>
      <c r="FP47" s="192"/>
      <c r="FQ47" s="215"/>
      <c r="FR47" s="192"/>
      <c r="FS47" s="215"/>
      <c r="FT47" s="192"/>
      <c r="FU47" s="215"/>
      <c r="FV47" s="192"/>
      <c r="FW47" s="215"/>
      <c r="FX47" s="192"/>
      <c r="FY47" s="215"/>
      <c r="FZ47" s="192"/>
      <c r="GA47" s="215"/>
      <c r="GB47" s="192"/>
      <c r="GC47" s="215"/>
      <c r="GD47" s="192"/>
      <c r="GE47" s="215"/>
      <c r="GF47" s="192"/>
      <c r="GG47" s="215"/>
      <c r="GH47" s="192"/>
      <c r="GI47" s="215"/>
      <c r="GJ47" s="192"/>
      <c r="GK47" s="215"/>
      <c r="GL47" s="192"/>
      <c r="GM47" s="215"/>
      <c r="GN47" s="192"/>
      <c r="GO47" s="215"/>
      <c r="GP47" s="192"/>
      <c r="GQ47" s="215"/>
      <c r="GR47" s="192"/>
      <c r="GS47" s="215"/>
      <c r="GT47" s="192"/>
      <c r="GU47" s="215"/>
      <c r="GV47" s="192"/>
      <c r="GW47" s="215"/>
      <c r="GX47" s="192"/>
      <c r="GY47" s="215"/>
      <c r="GZ47" s="192"/>
      <c r="HA47" s="215"/>
      <c r="HB47" s="192"/>
      <c r="HC47" s="215"/>
      <c r="HD47" s="192"/>
      <c r="HE47" s="215"/>
    </row>
    <row r="48" spans="18:213">
      <c r="R48" s="192"/>
      <c r="T48" s="192"/>
      <c r="V48" s="192"/>
      <c r="X48" s="192"/>
      <c r="Z48" s="192"/>
      <c r="AB48" s="192"/>
      <c r="AD48" s="192"/>
      <c r="AF48" s="192"/>
      <c r="AH48" s="192"/>
      <c r="AJ48" s="192"/>
      <c r="AK48" s="215"/>
      <c r="AL48" s="192"/>
      <c r="AN48" s="192"/>
      <c r="AP48" s="192"/>
      <c r="AR48" s="192"/>
      <c r="AT48" s="192"/>
      <c r="AV48" s="192"/>
      <c r="AX48" s="192"/>
      <c r="AZ48" s="192"/>
      <c r="BB48" s="192"/>
      <c r="BD48" s="192"/>
      <c r="BF48" s="192"/>
      <c r="BG48" s="215"/>
      <c r="BH48" s="192"/>
      <c r="BI48" s="215"/>
      <c r="BJ48" s="192"/>
      <c r="BK48" s="215"/>
      <c r="BL48" s="192"/>
      <c r="BM48" s="215"/>
      <c r="BN48" s="192"/>
      <c r="BO48" s="215"/>
      <c r="BP48" s="192"/>
      <c r="BQ48" s="215"/>
      <c r="BR48" s="192"/>
      <c r="BS48" s="215"/>
      <c r="BT48" s="192"/>
      <c r="BU48" s="215"/>
      <c r="BV48" s="192"/>
      <c r="BW48" s="215"/>
      <c r="BX48" s="192"/>
      <c r="BY48" s="215"/>
      <c r="BZ48" s="192"/>
      <c r="CA48" s="215"/>
      <c r="CB48" s="192"/>
      <c r="CC48" s="215"/>
      <c r="CD48" s="192"/>
      <c r="CE48" s="215"/>
      <c r="CF48" s="192"/>
      <c r="CG48" s="215"/>
      <c r="CH48" s="192"/>
      <c r="CI48" s="215"/>
      <c r="CJ48" s="192"/>
      <c r="CK48" s="215"/>
      <c r="CL48" s="192"/>
      <c r="CM48" s="215"/>
      <c r="CN48" s="192"/>
      <c r="CO48" s="215"/>
      <c r="CP48" s="192"/>
      <c r="CQ48" s="215"/>
      <c r="CR48" s="192"/>
      <c r="CS48" s="215"/>
      <c r="CT48" s="192"/>
      <c r="CU48" s="215"/>
      <c r="CV48" s="192"/>
      <c r="CW48" s="215"/>
      <c r="CX48" s="192"/>
      <c r="CY48" s="215"/>
      <c r="CZ48" s="192"/>
      <c r="DA48" s="215"/>
      <c r="DB48" s="192"/>
      <c r="DC48" s="215"/>
      <c r="DD48" s="192"/>
      <c r="DE48" s="215"/>
      <c r="DF48" s="192"/>
      <c r="DG48" s="215"/>
      <c r="DH48" s="192"/>
      <c r="DI48" s="215"/>
      <c r="DJ48" s="192"/>
      <c r="DK48" s="215"/>
      <c r="DL48" s="192"/>
      <c r="DM48" s="215"/>
      <c r="DN48" s="192"/>
      <c r="DO48" s="215"/>
      <c r="DP48" s="192"/>
      <c r="DQ48" s="215"/>
      <c r="DR48" s="192"/>
      <c r="DS48" s="215"/>
      <c r="DT48" s="192"/>
      <c r="DU48" s="215"/>
      <c r="DV48" s="192"/>
      <c r="DW48" s="215"/>
      <c r="DX48" s="192"/>
      <c r="DY48" s="215"/>
      <c r="DZ48" s="192"/>
      <c r="EA48" s="215"/>
      <c r="EB48" s="192"/>
      <c r="EC48" s="215"/>
      <c r="ED48" s="192"/>
      <c r="EE48" s="215"/>
      <c r="EF48" s="192"/>
      <c r="EG48" s="215"/>
      <c r="EH48" s="192"/>
      <c r="EI48" s="215"/>
      <c r="EJ48" s="192"/>
      <c r="EK48" s="215"/>
      <c r="EL48" s="192"/>
      <c r="EM48" s="215"/>
      <c r="EN48" s="192"/>
      <c r="EO48" s="215"/>
      <c r="EP48" s="192"/>
      <c r="EQ48" s="215"/>
      <c r="ER48" s="192"/>
      <c r="ES48" s="215"/>
      <c r="ET48" s="192"/>
      <c r="EU48" s="215"/>
      <c r="EV48" s="192"/>
      <c r="EW48" s="215"/>
      <c r="EX48" s="192"/>
      <c r="EY48" s="215"/>
      <c r="EZ48" s="192"/>
      <c r="FA48" s="215"/>
      <c r="FB48" s="192"/>
      <c r="FC48" s="215"/>
      <c r="FD48" s="192"/>
      <c r="FE48" s="215"/>
      <c r="FF48" s="192"/>
      <c r="FG48" s="215"/>
      <c r="FH48" s="192"/>
      <c r="FI48" s="215"/>
      <c r="FJ48" s="192"/>
      <c r="FK48" s="215"/>
      <c r="FL48" s="192"/>
      <c r="FM48" s="215"/>
      <c r="FN48" s="192"/>
      <c r="FO48" s="215"/>
      <c r="FP48" s="192"/>
      <c r="FQ48" s="215"/>
      <c r="FR48" s="192"/>
      <c r="FS48" s="215"/>
      <c r="FT48" s="192"/>
      <c r="FU48" s="215"/>
      <c r="FV48" s="192"/>
      <c r="FW48" s="215"/>
      <c r="FX48" s="192"/>
      <c r="FY48" s="215"/>
      <c r="FZ48" s="192"/>
      <c r="GA48" s="215"/>
      <c r="GB48" s="192"/>
      <c r="GC48" s="215"/>
      <c r="GD48" s="192"/>
      <c r="GE48" s="215"/>
      <c r="GF48" s="192"/>
      <c r="GG48" s="215"/>
      <c r="GH48" s="192"/>
      <c r="GI48" s="215"/>
      <c r="GJ48" s="192"/>
      <c r="GK48" s="215"/>
      <c r="GL48" s="192"/>
      <c r="GM48" s="215"/>
      <c r="GN48" s="192"/>
      <c r="GO48" s="215"/>
      <c r="GP48" s="192"/>
      <c r="GQ48" s="215"/>
      <c r="GR48" s="192"/>
      <c r="GS48" s="215"/>
      <c r="GT48" s="192"/>
      <c r="GU48" s="215"/>
      <c r="GV48" s="192"/>
      <c r="GW48" s="215"/>
      <c r="GX48" s="192"/>
      <c r="GY48" s="215"/>
      <c r="GZ48" s="192"/>
      <c r="HA48" s="215"/>
      <c r="HB48" s="192"/>
      <c r="HC48" s="215"/>
      <c r="HD48" s="192"/>
      <c r="HE48" s="215"/>
    </row>
    <row r="49" spans="18:213">
      <c r="R49" s="192"/>
      <c r="T49" s="192"/>
      <c r="V49" s="192"/>
      <c r="X49" s="192"/>
      <c r="Z49" s="192"/>
      <c r="AB49" s="192"/>
      <c r="AD49" s="192"/>
      <c r="AF49" s="192"/>
      <c r="AH49" s="192"/>
      <c r="AJ49" s="192"/>
      <c r="AK49" s="215"/>
      <c r="AL49" s="192"/>
      <c r="AN49" s="192"/>
      <c r="AP49" s="192"/>
      <c r="AR49" s="192"/>
      <c r="AT49" s="192"/>
      <c r="AV49" s="192"/>
      <c r="AX49" s="192"/>
      <c r="AZ49" s="192"/>
      <c r="BB49" s="192"/>
      <c r="BD49" s="192"/>
      <c r="BF49" s="192"/>
      <c r="BG49" s="215"/>
      <c r="BH49" s="192"/>
      <c r="BI49" s="215"/>
      <c r="BJ49" s="192"/>
      <c r="BK49" s="215"/>
      <c r="BL49" s="192"/>
      <c r="BM49" s="215"/>
      <c r="BN49" s="192"/>
      <c r="BO49" s="215"/>
      <c r="BP49" s="192"/>
      <c r="BQ49" s="215"/>
      <c r="BR49" s="192"/>
      <c r="BS49" s="215"/>
      <c r="BT49" s="192"/>
      <c r="BU49" s="215"/>
      <c r="BV49" s="192"/>
      <c r="BW49" s="215"/>
      <c r="BX49" s="192"/>
      <c r="BY49" s="215"/>
      <c r="BZ49" s="192"/>
      <c r="CA49" s="215"/>
      <c r="CB49" s="192"/>
      <c r="CC49" s="215"/>
      <c r="CD49" s="192"/>
      <c r="CE49" s="215"/>
      <c r="CF49" s="192"/>
      <c r="CG49" s="215"/>
      <c r="CH49" s="192"/>
      <c r="CI49" s="215"/>
      <c r="CJ49" s="192"/>
      <c r="CK49" s="215"/>
      <c r="CL49" s="192"/>
      <c r="CM49" s="215"/>
      <c r="CN49" s="192"/>
      <c r="CO49" s="215"/>
      <c r="CP49" s="192"/>
      <c r="CQ49" s="215"/>
      <c r="CR49" s="192"/>
      <c r="CS49" s="215"/>
      <c r="CT49" s="192"/>
      <c r="CU49" s="215"/>
      <c r="CV49" s="192"/>
      <c r="CW49" s="215"/>
      <c r="CX49" s="192"/>
      <c r="CY49" s="215"/>
      <c r="CZ49" s="192"/>
      <c r="DA49" s="215"/>
      <c r="DB49" s="192"/>
      <c r="DC49" s="215"/>
      <c r="DD49" s="192"/>
      <c r="DE49" s="215"/>
      <c r="DF49" s="192"/>
      <c r="DG49" s="215"/>
      <c r="DH49" s="192"/>
      <c r="DI49" s="215"/>
      <c r="DJ49" s="192"/>
      <c r="DK49" s="215"/>
      <c r="DL49" s="192"/>
      <c r="DM49" s="215"/>
      <c r="DN49" s="192"/>
      <c r="DO49" s="215"/>
      <c r="DP49" s="192"/>
      <c r="DQ49" s="215"/>
      <c r="DR49" s="192"/>
      <c r="DS49" s="215"/>
      <c r="DT49" s="192"/>
      <c r="DU49" s="215"/>
      <c r="DV49" s="192"/>
      <c r="DW49" s="215"/>
      <c r="DX49" s="192"/>
      <c r="DY49" s="215"/>
      <c r="DZ49" s="192"/>
      <c r="EA49" s="215"/>
      <c r="EB49" s="192"/>
      <c r="EC49" s="215"/>
      <c r="ED49" s="192"/>
      <c r="EE49" s="215"/>
      <c r="EF49" s="192"/>
      <c r="EG49" s="215"/>
      <c r="EH49" s="192"/>
      <c r="EI49" s="215"/>
      <c r="EJ49" s="192"/>
      <c r="EK49" s="215"/>
      <c r="EL49" s="192"/>
      <c r="EM49" s="215"/>
      <c r="EN49" s="192"/>
      <c r="EO49" s="215"/>
      <c r="EP49" s="192"/>
      <c r="EQ49" s="215"/>
      <c r="ER49" s="192"/>
      <c r="ES49" s="215"/>
      <c r="ET49" s="192"/>
      <c r="EU49" s="215"/>
      <c r="EV49" s="192"/>
      <c r="EW49" s="215"/>
      <c r="EX49" s="192"/>
      <c r="EY49" s="215"/>
      <c r="EZ49" s="192"/>
      <c r="FA49" s="215"/>
      <c r="FB49" s="192"/>
      <c r="FC49" s="215"/>
      <c r="FD49" s="192"/>
      <c r="FE49" s="215"/>
      <c r="FF49" s="192"/>
      <c r="FG49" s="215"/>
      <c r="FH49" s="192"/>
      <c r="FI49" s="215"/>
      <c r="FJ49" s="192"/>
      <c r="FK49" s="215"/>
      <c r="FL49" s="192"/>
      <c r="FM49" s="215"/>
      <c r="FN49" s="192"/>
      <c r="FO49" s="215"/>
      <c r="FP49" s="192"/>
      <c r="FQ49" s="215"/>
      <c r="FR49" s="192"/>
      <c r="FS49" s="215"/>
      <c r="FT49" s="192"/>
      <c r="FU49" s="215"/>
      <c r="FV49" s="192"/>
      <c r="FW49" s="215"/>
      <c r="FX49" s="192"/>
      <c r="FY49" s="215"/>
      <c r="FZ49" s="192"/>
      <c r="GA49" s="215"/>
      <c r="GB49" s="192"/>
      <c r="GC49" s="215"/>
      <c r="GD49" s="192"/>
      <c r="GE49" s="215"/>
      <c r="GF49" s="192"/>
      <c r="GG49" s="215"/>
      <c r="GH49" s="192"/>
      <c r="GI49" s="215"/>
      <c r="GJ49" s="192"/>
      <c r="GK49" s="215"/>
      <c r="GL49" s="192"/>
      <c r="GM49" s="215"/>
      <c r="GN49" s="192"/>
      <c r="GO49" s="215"/>
      <c r="GP49" s="192"/>
      <c r="GQ49" s="215"/>
      <c r="GR49" s="192"/>
      <c r="GS49" s="215"/>
      <c r="GT49" s="192"/>
      <c r="GU49" s="215"/>
      <c r="GV49" s="192"/>
      <c r="GW49" s="215"/>
      <c r="GX49" s="192"/>
      <c r="GY49" s="215"/>
      <c r="GZ49" s="192"/>
      <c r="HA49" s="215"/>
      <c r="HB49" s="192"/>
      <c r="HC49" s="215"/>
      <c r="HD49" s="192"/>
      <c r="HE49" s="215"/>
    </row>
    <row r="50" spans="18:213">
      <c r="R50" s="192"/>
      <c r="T50" s="192"/>
      <c r="V50" s="192"/>
      <c r="X50" s="192"/>
      <c r="Z50" s="192"/>
      <c r="AB50" s="192"/>
      <c r="AD50" s="192"/>
      <c r="AF50" s="192"/>
      <c r="AH50" s="192"/>
      <c r="AJ50" s="192"/>
      <c r="AK50" s="215"/>
      <c r="AL50" s="192"/>
      <c r="AN50" s="192"/>
      <c r="AP50" s="192"/>
      <c r="AR50" s="192"/>
      <c r="AT50" s="192"/>
      <c r="AV50" s="192"/>
      <c r="AX50" s="192"/>
      <c r="AZ50" s="192"/>
      <c r="BB50" s="192"/>
      <c r="BD50" s="192"/>
      <c r="BF50" s="192"/>
      <c r="BG50" s="215"/>
      <c r="BH50" s="192"/>
      <c r="BI50" s="215"/>
      <c r="BJ50" s="192"/>
      <c r="BK50" s="215"/>
      <c r="BL50" s="192"/>
      <c r="BM50" s="215"/>
      <c r="BN50" s="192"/>
      <c r="BO50" s="215"/>
      <c r="BP50" s="192"/>
      <c r="BQ50" s="215"/>
      <c r="BR50" s="192"/>
      <c r="BS50" s="215"/>
      <c r="BT50" s="192"/>
      <c r="BU50" s="215"/>
      <c r="BV50" s="192"/>
      <c r="BW50" s="215"/>
      <c r="BX50" s="192"/>
      <c r="BY50" s="215"/>
      <c r="BZ50" s="192"/>
      <c r="CA50" s="215"/>
      <c r="CB50" s="192"/>
      <c r="CC50" s="215"/>
      <c r="CD50" s="192"/>
      <c r="CE50" s="215"/>
      <c r="CF50" s="192"/>
      <c r="CG50" s="215"/>
      <c r="CH50" s="192"/>
      <c r="CI50" s="215"/>
      <c r="CJ50" s="192"/>
      <c r="CK50" s="215"/>
      <c r="CL50" s="192"/>
      <c r="CM50" s="215"/>
      <c r="CN50" s="192"/>
      <c r="CO50" s="215"/>
      <c r="CP50" s="192"/>
      <c r="CQ50" s="215"/>
      <c r="CR50" s="192"/>
      <c r="CS50" s="215"/>
      <c r="CT50" s="192"/>
      <c r="CU50" s="215"/>
      <c r="CV50" s="192"/>
      <c r="CW50" s="215"/>
      <c r="CX50" s="192"/>
      <c r="CY50" s="215"/>
      <c r="CZ50" s="192"/>
      <c r="DA50" s="215"/>
      <c r="DB50" s="192"/>
      <c r="DC50" s="215"/>
      <c r="DD50" s="192"/>
      <c r="DE50" s="215"/>
      <c r="DF50" s="192"/>
      <c r="DG50" s="215"/>
      <c r="DH50" s="192"/>
      <c r="DI50" s="215"/>
      <c r="DJ50" s="192"/>
      <c r="DK50" s="215"/>
      <c r="DL50" s="192"/>
      <c r="DM50" s="215"/>
      <c r="DN50" s="192"/>
      <c r="DO50" s="215"/>
      <c r="DP50" s="192"/>
      <c r="DQ50" s="215"/>
      <c r="DR50" s="192"/>
      <c r="DS50" s="215"/>
      <c r="DT50" s="192"/>
      <c r="DU50" s="215"/>
      <c r="DV50" s="192"/>
      <c r="DW50" s="215"/>
      <c r="DX50" s="192"/>
      <c r="DY50" s="215"/>
      <c r="DZ50" s="192"/>
      <c r="EA50" s="215"/>
      <c r="EB50" s="192"/>
      <c r="EC50" s="215"/>
      <c r="ED50" s="192"/>
      <c r="EE50" s="215"/>
      <c r="EF50" s="192"/>
      <c r="EG50" s="215"/>
      <c r="EH50" s="192"/>
      <c r="EI50" s="215"/>
      <c r="EJ50" s="192"/>
      <c r="EK50" s="215"/>
      <c r="EL50" s="192"/>
      <c r="EM50" s="215"/>
      <c r="EN50" s="192"/>
      <c r="EO50" s="215"/>
      <c r="EP50" s="192"/>
      <c r="EQ50" s="215"/>
      <c r="ER50" s="192"/>
      <c r="ES50" s="215"/>
      <c r="ET50" s="192"/>
      <c r="EU50" s="215"/>
      <c r="EV50" s="192"/>
      <c r="EW50" s="215"/>
      <c r="EX50" s="192"/>
      <c r="EY50" s="215"/>
      <c r="EZ50" s="192"/>
      <c r="FA50" s="215"/>
      <c r="FB50" s="192"/>
      <c r="FC50" s="215"/>
      <c r="FD50" s="192"/>
      <c r="FE50" s="215"/>
      <c r="FF50" s="192"/>
      <c r="FG50" s="215"/>
      <c r="FH50" s="192"/>
      <c r="FI50" s="215"/>
      <c r="FJ50" s="192"/>
      <c r="FK50" s="215"/>
      <c r="FL50" s="192"/>
      <c r="FM50" s="215"/>
      <c r="FN50" s="192"/>
      <c r="FO50" s="215"/>
      <c r="FP50" s="192"/>
      <c r="FQ50" s="215"/>
      <c r="FR50" s="192"/>
      <c r="FS50" s="215"/>
      <c r="FT50" s="192"/>
      <c r="FU50" s="215"/>
      <c r="FV50" s="192"/>
      <c r="FW50" s="215"/>
      <c r="FX50" s="192"/>
      <c r="FY50" s="215"/>
      <c r="FZ50" s="192"/>
      <c r="GA50" s="215"/>
      <c r="GB50" s="192"/>
      <c r="GC50" s="215"/>
      <c r="GD50" s="192"/>
      <c r="GE50" s="215"/>
      <c r="GF50" s="192"/>
      <c r="GG50" s="215"/>
      <c r="GH50" s="192"/>
      <c r="GI50" s="215"/>
      <c r="GJ50" s="192"/>
      <c r="GK50" s="215"/>
      <c r="GL50" s="192"/>
      <c r="GM50" s="215"/>
      <c r="GN50" s="192"/>
      <c r="GO50" s="215"/>
      <c r="GP50" s="192"/>
      <c r="GQ50" s="215"/>
      <c r="GR50" s="192"/>
      <c r="GS50" s="215"/>
      <c r="GT50" s="192"/>
      <c r="GU50" s="215"/>
      <c r="GV50" s="192"/>
      <c r="GW50" s="215"/>
      <c r="GX50" s="192"/>
      <c r="GY50" s="215"/>
      <c r="GZ50" s="192"/>
      <c r="HA50" s="215"/>
      <c r="HB50" s="192"/>
      <c r="HC50" s="215"/>
      <c r="HD50" s="192"/>
      <c r="HE50" s="215"/>
    </row>
    <row r="51" spans="18:213">
      <c r="R51" s="192"/>
      <c r="T51" s="192"/>
      <c r="V51" s="192"/>
      <c r="X51" s="192"/>
      <c r="Z51" s="192"/>
      <c r="AB51" s="192"/>
      <c r="AD51" s="192"/>
      <c r="AF51" s="192"/>
      <c r="AH51" s="192"/>
      <c r="AJ51" s="192"/>
      <c r="AK51" s="215"/>
      <c r="AL51" s="192"/>
      <c r="AN51" s="192"/>
      <c r="AP51" s="192"/>
      <c r="AR51" s="192"/>
      <c r="AT51" s="192"/>
      <c r="AV51" s="192"/>
      <c r="AX51" s="192"/>
      <c r="AZ51" s="192"/>
      <c r="BB51" s="192"/>
      <c r="BD51" s="192"/>
      <c r="BF51" s="192"/>
      <c r="BG51" s="215"/>
      <c r="BH51" s="192"/>
      <c r="BI51" s="215"/>
      <c r="BJ51" s="192"/>
      <c r="BK51" s="215"/>
      <c r="BL51" s="192"/>
      <c r="BM51" s="215"/>
      <c r="BN51" s="192"/>
      <c r="BO51" s="215"/>
      <c r="BP51" s="192"/>
      <c r="BQ51" s="215"/>
      <c r="BR51" s="192"/>
      <c r="BS51" s="215"/>
      <c r="BT51" s="192"/>
      <c r="BU51" s="215"/>
      <c r="BV51" s="192"/>
      <c r="BW51" s="215"/>
      <c r="BX51" s="192"/>
      <c r="BY51" s="215"/>
      <c r="BZ51" s="192"/>
      <c r="CA51" s="215"/>
      <c r="CB51" s="192"/>
      <c r="CC51" s="215"/>
      <c r="CD51" s="192"/>
      <c r="CE51" s="215"/>
      <c r="CF51" s="192"/>
      <c r="CG51" s="215"/>
      <c r="CH51" s="192"/>
      <c r="CI51" s="215"/>
      <c r="CJ51" s="192"/>
      <c r="CK51" s="215"/>
      <c r="CL51" s="192"/>
      <c r="CM51" s="215"/>
      <c r="CN51" s="192"/>
      <c r="CO51" s="215"/>
      <c r="CP51" s="192"/>
      <c r="CQ51" s="215"/>
      <c r="CR51" s="192"/>
      <c r="CS51" s="215"/>
      <c r="CT51" s="192"/>
      <c r="CU51" s="215"/>
      <c r="CV51" s="192"/>
      <c r="CW51" s="215"/>
      <c r="CX51" s="192"/>
      <c r="CY51" s="215"/>
      <c r="CZ51" s="192"/>
      <c r="DA51" s="215"/>
      <c r="DB51" s="192"/>
      <c r="DC51" s="215"/>
      <c r="DD51" s="192"/>
      <c r="DE51" s="215"/>
      <c r="DF51" s="192"/>
      <c r="DG51" s="215"/>
      <c r="DH51" s="192"/>
      <c r="DI51" s="215"/>
      <c r="DJ51" s="192"/>
      <c r="DK51" s="215"/>
      <c r="DL51" s="192"/>
      <c r="DM51" s="215"/>
      <c r="DN51" s="192"/>
      <c r="DO51" s="215"/>
      <c r="DP51" s="192"/>
      <c r="DQ51" s="215"/>
      <c r="DR51" s="192"/>
      <c r="DS51" s="215"/>
      <c r="DT51" s="192"/>
      <c r="DU51" s="215"/>
      <c r="DV51" s="192"/>
      <c r="DW51" s="215"/>
      <c r="DX51" s="192"/>
      <c r="DY51" s="215"/>
      <c r="DZ51" s="192"/>
      <c r="EA51" s="215"/>
      <c r="EB51" s="192"/>
      <c r="EC51" s="215"/>
      <c r="ED51" s="192"/>
      <c r="EE51" s="215"/>
      <c r="EF51" s="192"/>
      <c r="EG51" s="215"/>
      <c r="EH51" s="192"/>
      <c r="EI51" s="215"/>
      <c r="EJ51" s="192"/>
      <c r="EK51" s="215"/>
      <c r="EL51" s="192"/>
      <c r="EM51" s="215"/>
      <c r="EN51" s="192"/>
      <c r="EO51" s="215"/>
      <c r="EP51" s="192"/>
      <c r="EQ51" s="215"/>
      <c r="ER51" s="192"/>
      <c r="ES51" s="215"/>
      <c r="ET51" s="192"/>
      <c r="EU51" s="215"/>
      <c r="EV51" s="192"/>
      <c r="EW51" s="215"/>
      <c r="EX51" s="192"/>
      <c r="EY51" s="215"/>
      <c r="EZ51" s="192"/>
      <c r="FA51" s="215"/>
      <c r="FB51" s="192"/>
      <c r="FC51" s="215"/>
      <c r="FD51" s="192"/>
      <c r="FE51" s="215"/>
      <c r="FF51" s="192"/>
      <c r="FG51" s="215"/>
      <c r="FH51" s="192"/>
      <c r="FI51" s="215"/>
      <c r="FJ51" s="192"/>
      <c r="FK51" s="215"/>
      <c r="FL51" s="192"/>
      <c r="FM51" s="215"/>
      <c r="FN51" s="192"/>
      <c r="FO51" s="215"/>
      <c r="FP51" s="192"/>
      <c r="FQ51" s="215"/>
      <c r="FR51" s="192"/>
      <c r="FS51" s="215"/>
      <c r="FT51" s="192"/>
      <c r="FU51" s="215"/>
      <c r="FV51" s="192"/>
      <c r="FW51" s="215"/>
      <c r="FX51" s="192"/>
      <c r="FY51" s="215"/>
      <c r="FZ51" s="192"/>
      <c r="GA51" s="215"/>
      <c r="GB51" s="192"/>
      <c r="GC51" s="215"/>
      <c r="GD51" s="192"/>
      <c r="GE51" s="215"/>
      <c r="GF51" s="192"/>
      <c r="GG51" s="215"/>
      <c r="GH51" s="192"/>
      <c r="GI51" s="215"/>
      <c r="GJ51" s="192"/>
      <c r="GK51" s="215"/>
      <c r="GL51" s="192"/>
      <c r="GM51" s="215"/>
      <c r="GN51" s="192"/>
      <c r="GO51" s="215"/>
      <c r="GP51" s="192"/>
      <c r="GQ51" s="215"/>
      <c r="GR51" s="192"/>
      <c r="GS51" s="215"/>
      <c r="GT51" s="192"/>
      <c r="GU51" s="215"/>
      <c r="GV51" s="192"/>
      <c r="GW51" s="215"/>
      <c r="GX51" s="192"/>
      <c r="GY51" s="215"/>
      <c r="GZ51" s="192"/>
      <c r="HA51" s="215"/>
      <c r="HB51" s="192"/>
      <c r="HC51" s="215"/>
      <c r="HD51" s="192"/>
      <c r="HE51" s="215"/>
    </row>
    <row r="52" spans="18:213">
      <c r="R52" s="192"/>
      <c r="T52" s="192"/>
      <c r="V52" s="192"/>
      <c r="X52" s="192"/>
      <c r="Z52" s="192"/>
      <c r="AB52" s="192"/>
      <c r="AD52" s="192"/>
      <c r="AF52" s="192"/>
      <c r="AH52" s="192"/>
      <c r="AJ52" s="192"/>
      <c r="AK52" s="215"/>
      <c r="AL52" s="192"/>
      <c r="AN52" s="192"/>
      <c r="AP52" s="192"/>
      <c r="AR52" s="192"/>
      <c r="AT52" s="192"/>
      <c r="AV52" s="192"/>
      <c r="AX52" s="192"/>
      <c r="AZ52" s="192"/>
      <c r="BB52" s="192"/>
      <c r="BD52" s="192"/>
      <c r="BF52" s="192"/>
      <c r="BG52" s="215"/>
      <c r="BH52" s="192"/>
      <c r="BI52" s="215"/>
      <c r="BJ52" s="192"/>
      <c r="BK52" s="215"/>
      <c r="BL52" s="192"/>
      <c r="BM52" s="215"/>
      <c r="BN52" s="192"/>
      <c r="BO52" s="215"/>
      <c r="BP52" s="192"/>
      <c r="BQ52" s="215"/>
      <c r="BR52" s="192"/>
      <c r="BS52" s="215"/>
      <c r="BT52" s="192"/>
      <c r="BU52" s="215"/>
      <c r="BV52" s="192"/>
      <c r="BW52" s="215"/>
      <c r="BX52" s="192"/>
      <c r="BY52" s="215"/>
      <c r="BZ52" s="192"/>
      <c r="CA52" s="215"/>
      <c r="CB52" s="192"/>
      <c r="CC52" s="215"/>
      <c r="CD52" s="192"/>
      <c r="CE52" s="215"/>
      <c r="CF52" s="192"/>
      <c r="CG52" s="215"/>
      <c r="CH52" s="192"/>
      <c r="CI52" s="215"/>
      <c r="CJ52" s="192"/>
      <c r="CK52" s="215"/>
      <c r="CL52" s="192"/>
      <c r="CM52" s="215"/>
      <c r="CN52" s="192"/>
      <c r="CO52" s="215"/>
      <c r="CP52" s="192"/>
      <c r="CQ52" s="215"/>
      <c r="CR52" s="192"/>
      <c r="CS52" s="215"/>
      <c r="CT52" s="192"/>
      <c r="CU52" s="215"/>
      <c r="CV52" s="192"/>
      <c r="CW52" s="215"/>
      <c r="CX52" s="192"/>
      <c r="CY52" s="215"/>
      <c r="CZ52" s="192"/>
      <c r="DA52" s="215"/>
      <c r="DB52" s="192"/>
      <c r="DC52" s="215"/>
      <c r="DD52" s="192"/>
      <c r="DE52" s="215"/>
      <c r="DF52" s="192"/>
      <c r="DG52" s="215"/>
      <c r="DH52" s="192"/>
      <c r="DI52" s="215"/>
      <c r="DJ52" s="192"/>
      <c r="DK52" s="215"/>
      <c r="DL52" s="192"/>
      <c r="DM52" s="215"/>
      <c r="DN52" s="192"/>
      <c r="DO52" s="215"/>
      <c r="DP52" s="192"/>
      <c r="DQ52" s="215"/>
      <c r="DR52" s="192"/>
      <c r="DS52" s="215"/>
      <c r="DT52" s="192"/>
      <c r="DU52" s="215"/>
      <c r="DV52" s="192"/>
      <c r="DW52" s="215"/>
      <c r="DX52" s="192"/>
      <c r="DY52" s="215"/>
      <c r="DZ52" s="192"/>
      <c r="EA52" s="215"/>
      <c r="EB52" s="192"/>
      <c r="EC52" s="215"/>
      <c r="ED52" s="192"/>
      <c r="EE52" s="215"/>
      <c r="EF52" s="192"/>
      <c r="EG52" s="215"/>
      <c r="EH52" s="192"/>
      <c r="EI52" s="215"/>
      <c r="EJ52" s="192"/>
      <c r="EK52" s="215"/>
      <c r="EL52" s="192"/>
      <c r="EM52" s="215"/>
      <c r="EN52" s="192"/>
      <c r="EO52" s="215"/>
      <c r="EP52" s="192"/>
      <c r="EQ52" s="215"/>
      <c r="ER52" s="192"/>
      <c r="ES52" s="215"/>
      <c r="ET52" s="192"/>
      <c r="EU52" s="215"/>
      <c r="EV52" s="192"/>
      <c r="EW52" s="215"/>
      <c r="EX52" s="192"/>
      <c r="EY52" s="215"/>
      <c r="EZ52" s="192"/>
      <c r="FA52" s="215"/>
      <c r="FB52" s="192"/>
      <c r="FC52" s="215"/>
      <c r="FD52" s="192"/>
      <c r="FE52" s="215"/>
      <c r="FF52" s="192"/>
      <c r="FG52" s="215"/>
      <c r="FH52" s="192"/>
      <c r="FI52" s="215"/>
      <c r="FJ52" s="192"/>
      <c r="FK52" s="215"/>
      <c r="FL52" s="192"/>
      <c r="FM52" s="215"/>
      <c r="FN52" s="192"/>
      <c r="FO52" s="215"/>
      <c r="FP52" s="192"/>
      <c r="FQ52" s="215"/>
      <c r="FR52" s="192"/>
      <c r="FS52" s="215"/>
      <c r="FT52" s="192"/>
      <c r="FU52" s="215"/>
      <c r="FV52" s="192"/>
      <c r="FW52" s="215"/>
      <c r="FX52" s="192"/>
      <c r="FY52" s="215"/>
      <c r="FZ52" s="192"/>
      <c r="GA52" s="215"/>
      <c r="GB52" s="192"/>
      <c r="GC52" s="215"/>
      <c r="GD52" s="192"/>
      <c r="GE52" s="215"/>
      <c r="GF52" s="192"/>
      <c r="GG52" s="215"/>
      <c r="GH52" s="192"/>
      <c r="GI52" s="215"/>
      <c r="GJ52" s="192"/>
      <c r="GK52" s="215"/>
      <c r="GL52" s="192"/>
      <c r="GM52" s="215"/>
      <c r="GN52" s="192"/>
      <c r="GO52" s="215"/>
      <c r="GP52" s="192"/>
      <c r="GQ52" s="215"/>
      <c r="GR52" s="192"/>
      <c r="GS52" s="215"/>
      <c r="GT52" s="192"/>
      <c r="GU52" s="215"/>
      <c r="GV52" s="192"/>
      <c r="GW52" s="215"/>
      <c r="GX52" s="192"/>
      <c r="GY52" s="215"/>
      <c r="GZ52" s="192"/>
      <c r="HA52" s="215"/>
      <c r="HB52" s="192"/>
      <c r="HC52" s="215"/>
      <c r="HD52" s="192"/>
      <c r="HE52" s="215"/>
    </row>
    <row r="53" spans="18:213">
      <c r="R53" s="192"/>
      <c r="T53" s="192"/>
      <c r="V53" s="192"/>
      <c r="X53" s="192"/>
      <c r="Z53" s="192"/>
      <c r="AB53" s="192"/>
      <c r="AD53" s="192"/>
      <c r="AF53" s="192"/>
      <c r="AH53" s="192"/>
      <c r="AJ53" s="192"/>
      <c r="AK53" s="215"/>
      <c r="AL53" s="192"/>
      <c r="AN53" s="192"/>
      <c r="AP53" s="192"/>
      <c r="AR53" s="192"/>
      <c r="AT53" s="192"/>
      <c r="AV53" s="192"/>
      <c r="AX53" s="192"/>
      <c r="AZ53" s="192"/>
      <c r="BB53" s="192"/>
      <c r="BD53" s="192"/>
      <c r="BF53" s="192"/>
      <c r="BG53" s="215"/>
      <c r="BH53" s="192"/>
      <c r="BI53" s="215"/>
      <c r="BJ53" s="192"/>
      <c r="BK53" s="215"/>
      <c r="BL53" s="192"/>
      <c r="BM53" s="215"/>
      <c r="BN53" s="192"/>
      <c r="BO53" s="215"/>
      <c r="BP53" s="192"/>
      <c r="BQ53" s="215"/>
      <c r="BR53" s="192"/>
      <c r="BS53" s="215"/>
      <c r="BT53" s="192"/>
      <c r="BU53" s="215"/>
      <c r="BV53" s="192"/>
      <c r="BW53" s="215"/>
      <c r="BX53" s="192"/>
      <c r="BY53" s="215"/>
      <c r="BZ53" s="192"/>
      <c r="CA53" s="215"/>
      <c r="CB53" s="192"/>
      <c r="CC53" s="215"/>
      <c r="CD53" s="192"/>
      <c r="CE53" s="215"/>
      <c r="CF53" s="192"/>
      <c r="CG53" s="215"/>
      <c r="CH53" s="192"/>
      <c r="CI53" s="215"/>
      <c r="CJ53" s="192"/>
      <c r="CK53" s="215"/>
      <c r="CL53" s="192"/>
      <c r="CM53" s="215"/>
      <c r="CN53" s="192"/>
      <c r="CO53" s="215"/>
      <c r="CP53" s="192"/>
      <c r="CQ53" s="215"/>
      <c r="CR53" s="192"/>
      <c r="CS53" s="215"/>
      <c r="CT53" s="192"/>
      <c r="CU53" s="215"/>
      <c r="CV53" s="192"/>
      <c r="CW53" s="215"/>
      <c r="CX53" s="192"/>
      <c r="CY53" s="215"/>
      <c r="CZ53" s="192"/>
      <c r="DA53" s="215"/>
      <c r="DB53" s="192"/>
      <c r="DC53" s="215"/>
      <c r="DD53" s="192"/>
      <c r="DE53" s="215"/>
      <c r="DF53" s="192"/>
      <c r="DG53" s="215"/>
      <c r="DH53" s="192"/>
      <c r="DI53" s="215"/>
      <c r="DJ53" s="192"/>
      <c r="DK53" s="215"/>
      <c r="DL53" s="192"/>
      <c r="DM53" s="215"/>
      <c r="DN53" s="192"/>
      <c r="DO53" s="215"/>
      <c r="DP53" s="192"/>
      <c r="DQ53" s="215"/>
      <c r="DR53" s="192"/>
      <c r="DS53" s="215"/>
      <c r="DT53" s="192"/>
      <c r="DU53" s="215"/>
      <c r="DV53" s="192"/>
      <c r="DW53" s="215"/>
      <c r="DX53" s="192"/>
      <c r="DY53" s="215"/>
      <c r="DZ53" s="192"/>
      <c r="EA53" s="215"/>
      <c r="EB53" s="192"/>
      <c r="EC53" s="215"/>
      <c r="ED53" s="192"/>
      <c r="EE53" s="215"/>
      <c r="EF53" s="192"/>
      <c r="EG53" s="215"/>
      <c r="EH53" s="192"/>
      <c r="EI53" s="215"/>
      <c r="EJ53" s="192"/>
      <c r="EK53" s="215"/>
      <c r="EL53" s="192"/>
      <c r="EM53" s="215"/>
      <c r="EN53" s="192"/>
      <c r="EO53" s="215"/>
      <c r="EP53" s="192"/>
      <c r="EQ53" s="215"/>
      <c r="ER53" s="192"/>
      <c r="ES53" s="215"/>
      <c r="ET53" s="192"/>
      <c r="EU53" s="215"/>
      <c r="EV53" s="192"/>
      <c r="EW53" s="215"/>
      <c r="EX53" s="192"/>
      <c r="EY53" s="215"/>
      <c r="EZ53" s="192"/>
      <c r="FA53" s="215"/>
      <c r="FB53" s="192"/>
      <c r="FC53" s="215"/>
      <c r="FD53" s="192"/>
      <c r="FE53" s="215"/>
      <c r="FF53" s="192"/>
      <c r="FG53" s="215"/>
      <c r="FH53" s="192"/>
      <c r="FI53" s="215"/>
      <c r="FJ53" s="192"/>
      <c r="FK53" s="215"/>
      <c r="FL53" s="192"/>
      <c r="FM53" s="215"/>
      <c r="FN53" s="192"/>
      <c r="FO53" s="215"/>
      <c r="FP53" s="192"/>
      <c r="FQ53" s="215"/>
      <c r="FR53" s="192"/>
      <c r="FS53" s="215"/>
      <c r="FT53" s="192"/>
      <c r="FU53" s="215"/>
      <c r="FV53" s="192"/>
      <c r="FW53" s="215"/>
      <c r="FX53" s="192"/>
      <c r="FY53" s="215"/>
      <c r="FZ53" s="192"/>
      <c r="GA53" s="215"/>
      <c r="GB53" s="192"/>
      <c r="GC53" s="215"/>
      <c r="GD53" s="192"/>
      <c r="GE53" s="215"/>
      <c r="GF53" s="192"/>
      <c r="GG53" s="215"/>
      <c r="GH53" s="192"/>
      <c r="GI53" s="215"/>
      <c r="GJ53" s="192"/>
      <c r="GK53" s="215"/>
      <c r="GL53" s="192"/>
      <c r="GM53" s="215"/>
      <c r="GN53" s="192"/>
      <c r="GO53" s="215"/>
      <c r="GP53" s="192"/>
      <c r="GQ53" s="215"/>
      <c r="GR53" s="192"/>
      <c r="GS53" s="215"/>
      <c r="GT53" s="192"/>
      <c r="GU53" s="215"/>
      <c r="GV53" s="192"/>
      <c r="GW53" s="215"/>
      <c r="GX53" s="192"/>
      <c r="GY53" s="215"/>
      <c r="GZ53" s="192"/>
      <c r="HA53" s="215"/>
      <c r="HB53" s="192"/>
      <c r="HC53" s="215"/>
      <c r="HD53" s="192"/>
      <c r="HE53" s="215"/>
    </row>
    <row r="54" spans="18:213">
      <c r="R54" s="192"/>
      <c r="T54" s="192"/>
      <c r="V54" s="192"/>
      <c r="X54" s="192"/>
      <c r="Z54" s="192"/>
      <c r="AB54" s="192"/>
      <c r="AD54" s="192"/>
      <c r="AF54" s="192"/>
      <c r="AH54" s="192"/>
      <c r="AJ54" s="192"/>
      <c r="AK54" s="215"/>
      <c r="AL54" s="192"/>
      <c r="AN54" s="192"/>
      <c r="AP54" s="192"/>
      <c r="AR54" s="192"/>
      <c r="AT54" s="192"/>
      <c r="AV54" s="192"/>
      <c r="AX54" s="192"/>
      <c r="AZ54" s="192"/>
      <c r="BB54" s="192"/>
      <c r="BD54" s="192"/>
      <c r="BF54" s="192"/>
      <c r="BG54" s="215"/>
      <c r="BH54" s="192"/>
      <c r="BI54" s="215"/>
      <c r="BJ54" s="192"/>
      <c r="BK54" s="215"/>
      <c r="BL54" s="192"/>
      <c r="BM54" s="215"/>
      <c r="BN54" s="192"/>
      <c r="BO54" s="215"/>
      <c r="BP54" s="192"/>
      <c r="BQ54" s="215"/>
      <c r="BR54" s="192"/>
      <c r="BS54" s="215"/>
      <c r="BT54" s="192"/>
      <c r="BU54" s="215"/>
      <c r="BV54" s="192"/>
      <c r="BW54" s="215"/>
      <c r="BX54" s="192"/>
      <c r="BY54" s="215"/>
      <c r="BZ54" s="192"/>
      <c r="CA54" s="215"/>
      <c r="CB54" s="192"/>
      <c r="CC54" s="215"/>
      <c r="CD54" s="192"/>
      <c r="CE54" s="215"/>
      <c r="CF54" s="192"/>
      <c r="CG54" s="215"/>
      <c r="CH54" s="192"/>
      <c r="CI54" s="215"/>
      <c r="CJ54" s="192"/>
      <c r="CK54" s="215"/>
      <c r="CL54" s="192"/>
      <c r="CM54" s="215"/>
      <c r="CN54" s="192"/>
      <c r="CO54" s="215"/>
      <c r="CP54" s="192"/>
      <c r="CQ54" s="215"/>
      <c r="CR54" s="192"/>
      <c r="CS54" s="215"/>
      <c r="CT54" s="192"/>
      <c r="CU54" s="215"/>
      <c r="CV54" s="192"/>
      <c r="CW54" s="215"/>
      <c r="CX54" s="192"/>
      <c r="CY54" s="215"/>
      <c r="CZ54" s="192"/>
      <c r="DA54" s="215"/>
      <c r="DB54" s="192"/>
      <c r="DC54" s="215"/>
      <c r="DD54" s="192"/>
      <c r="DE54" s="215"/>
      <c r="DF54" s="192"/>
      <c r="DG54" s="215"/>
      <c r="DH54" s="192"/>
      <c r="DI54" s="215"/>
      <c r="DJ54" s="192"/>
      <c r="DK54" s="215"/>
      <c r="DL54" s="192"/>
      <c r="DM54" s="215"/>
      <c r="DN54" s="192"/>
      <c r="DO54" s="215"/>
      <c r="DP54" s="192"/>
      <c r="DQ54" s="215"/>
      <c r="DR54" s="192"/>
      <c r="DS54" s="215"/>
      <c r="DT54" s="192"/>
      <c r="DU54" s="215"/>
      <c r="DV54" s="192"/>
      <c r="DW54" s="215"/>
      <c r="DX54" s="192"/>
      <c r="DY54" s="215"/>
      <c r="DZ54" s="192"/>
      <c r="EA54" s="215"/>
      <c r="EB54" s="192"/>
      <c r="EC54" s="215"/>
      <c r="ED54" s="192"/>
      <c r="EE54" s="215"/>
      <c r="EF54" s="192"/>
      <c r="EG54" s="215"/>
      <c r="EH54" s="192"/>
      <c r="EI54" s="215"/>
      <c r="EJ54" s="192"/>
      <c r="EK54" s="215"/>
      <c r="EL54" s="192"/>
      <c r="EM54" s="215"/>
      <c r="EN54" s="192"/>
      <c r="EO54" s="215"/>
      <c r="EP54" s="192"/>
      <c r="EQ54" s="215"/>
      <c r="ER54" s="192"/>
      <c r="ES54" s="215"/>
      <c r="ET54" s="192"/>
      <c r="EU54" s="215"/>
      <c r="EV54" s="192"/>
      <c r="EW54" s="215"/>
      <c r="EX54" s="192"/>
      <c r="EY54" s="215"/>
      <c r="EZ54" s="192"/>
      <c r="FA54" s="215"/>
      <c r="FB54" s="192"/>
      <c r="FC54" s="215"/>
      <c r="FD54" s="192"/>
      <c r="FE54" s="215"/>
      <c r="FF54" s="192"/>
      <c r="FG54" s="215"/>
      <c r="FH54" s="192"/>
      <c r="FI54" s="215"/>
      <c r="FJ54" s="192"/>
      <c r="FK54" s="215"/>
      <c r="FL54" s="192"/>
      <c r="FM54" s="215"/>
      <c r="FN54" s="192"/>
      <c r="FO54" s="215"/>
      <c r="FP54" s="192"/>
      <c r="FQ54" s="215"/>
      <c r="FR54" s="192"/>
      <c r="FS54" s="215"/>
      <c r="FT54" s="192"/>
      <c r="FU54" s="215"/>
      <c r="FV54" s="192"/>
      <c r="FW54" s="215"/>
      <c r="FX54" s="192"/>
      <c r="FY54" s="215"/>
      <c r="FZ54" s="192"/>
      <c r="GA54" s="215"/>
      <c r="GB54" s="192"/>
      <c r="GC54" s="215"/>
      <c r="GD54" s="192"/>
      <c r="GE54" s="215"/>
      <c r="GF54" s="192"/>
      <c r="GG54" s="215"/>
      <c r="GH54" s="192"/>
      <c r="GI54" s="215"/>
      <c r="GJ54" s="192"/>
      <c r="GK54" s="215"/>
      <c r="GL54" s="192"/>
      <c r="GM54" s="215"/>
      <c r="GN54" s="192"/>
      <c r="GO54" s="215"/>
      <c r="GP54" s="192"/>
      <c r="GQ54" s="215"/>
      <c r="GR54" s="192"/>
      <c r="GS54" s="215"/>
      <c r="GT54" s="192"/>
      <c r="GU54" s="215"/>
      <c r="GV54" s="192"/>
      <c r="GW54" s="215"/>
      <c r="GX54" s="192"/>
      <c r="GY54" s="215"/>
      <c r="GZ54" s="192"/>
      <c r="HA54" s="215"/>
      <c r="HB54" s="192"/>
      <c r="HC54" s="215"/>
      <c r="HD54" s="192"/>
      <c r="HE54" s="215"/>
    </row>
    <row r="55" spans="18:213">
      <c r="R55" s="192"/>
      <c r="T55" s="192"/>
      <c r="V55" s="192"/>
      <c r="X55" s="192"/>
      <c r="Z55" s="192"/>
      <c r="AB55" s="192"/>
      <c r="AD55" s="192"/>
      <c r="AF55" s="192"/>
      <c r="AH55" s="192"/>
      <c r="AJ55" s="192"/>
      <c r="AK55" s="215"/>
      <c r="AL55" s="192"/>
      <c r="AN55" s="192"/>
      <c r="AP55" s="192"/>
      <c r="AR55" s="192"/>
      <c r="AT55" s="192"/>
      <c r="AV55" s="192"/>
      <c r="AX55" s="192"/>
      <c r="AZ55" s="192"/>
      <c r="BB55" s="192"/>
      <c r="BD55" s="192"/>
      <c r="BF55" s="192"/>
      <c r="BG55" s="215"/>
      <c r="BH55" s="192"/>
      <c r="BI55" s="215"/>
      <c r="BJ55" s="192"/>
      <c r="BK55" s="215"/>
      <c r="BL55" s="192"/>
      <c r="BM55" s="215"/>
      <c r="BN55" s="192"/>
      <c r="BO55" s="215"/>
      <c r="BP55" s="192"/>
      <c r="BQ55" s="215"/>
      <c r="BR55" s="192"/>
      <c r="BS55" s="215"/>
      <c r="BT55" s="192"/>
      <c r="BU55" s="215"/>
      <c r="BV55" s="192"/>
      <c r="BW55" s="215"/>
      <c r="BX55" s="192"/>
      <c r="BY55" s="215"/>
      <c r="BZ55" s="192"/>
      <c r="CA55" s="215"/>
      <c r="CB55" s="192"/>
      <c r="CC55" s="215"/>
      <c r="CD55" s="192"/>
      <c r="CE55" s="215"/>
      <c r="CF55" s="192"/>
      <c r="CG55" s="215"/>
      <c r="CH55" s="192"/>
      <c r="CI55" s="215"/>
      <c r="CJ55" s="192"/>
      <c r="CK55" s="215"/>
      <c r="CL55" s="192"/>
      <c r="CM55" s="215"/>
      <c r="CN55" s="192"/>
      <c r="CO55" s="215"/>
      <c r="CP55" s="192"/>
      <c r="CQ55" s="215"/>
      <c r="CR55" s="192"/>
      <c r="CS55" s="215"/>
      <c r="CT55" s="192"/>
      <c r="CU55" s="215"/>
      <c r="CV55" s="192"/>
      <c r="CW55" s="215"/>
      <c r="CX55" s="192"/>
      <c r="CY55" s="215"/>
      <c r="CZ55" s="192"/>
      <c r="DA55" s="215"/>
      <c r="DB55" s="192"/>
      <c r="DC55" s="215"/>
      <c r="DD55" s="192"/>
      <c r="DE55" s="215"/>
      <c r="DF55" s="192"/>
      <c r="DG55" s="215"/>
      <c r="DH55" s="192"/>
      <c r="DI55" s="215"/>
      <c r="DJ55" s="192"/>
      <c r="DK55" s="215"/>
      <c r="DL55" s="192"/>
      <c r="DM55" s="215"/>
      <c r="DN55" s="192"/>
      <c r="DO55" s="215"/>
      <c r="DP55" s="192"/>
      <c r="DQ55" s="215"/>
      <c r="DR55" s="192"/>
      <c r="DS55" s="215"/>
      <c r="DT55" s="192"/>
      <c r="DU55" s="215"/>
      <c r="DV55" s="192"/>
      <c r="DW55" s="215"/>
      <c r="DX55" s="192"/>
      <c r="DY55" s="215"/>
      <c r="DZ55" s="192"/>
      <c r="EA55" s="215"/>
      <c r="EB55" s="192"/>
      <c r="EC55" s="215"/>
      <c r="ED55" s="192"/>
      <c r="EE55" s="215"/>
      <c r="EF55" s="192"/>
      <c r="EG55" s="215"/>
      <c r="EH55" s="192"/>
      <c r="EI55" s="215"/>
      <c r="EJ55" s="192"/>
      <c r="EK55" s="215"/>
      <c r="EL55" s="192"/>
      <c r="EM55" s="215"/>
      <c r="EN55" s="192"/>
      <c r="EO55" s="215"/>
      <c r="EP55" s="192"/>
      <c r="EQ55" s="215"/>
      <c r="ER55" s="192"/>
      <c r="ES55" s="215"/>
      <c r="ET55" s="192"/>
      <c r="EU55" s="215"/>
      <c r="EV55" s="192"/>
      <c r="EW55" s="215"/>
      <c r="EX55" s="192"/>
      <c r="EY55" s="215"/>
      <c r="EZ55" s="192"/>
      <c r="FA55" s="215"/>
      <c r="FB55" s="192"/>
      <c r="FC55" s="215"/>
      <c r="FD55" s="192"/>
      <c r="FE55" s="215"/>
      <c r="FF55" s="192"/>
      <c r="FG55" s="215"/>
      <c r="FH55" s="192"/>
      <c r="FI55" s="215"/>
      <c r="FJ55" s="192"/>
      <c r="FK55" s="215"/>
      <c r="FL55" s="192"/>
      <c r="FM55" s="215"/>
      <c r="FN55" s="192"/>
      <c r="FO55" s="215"/>
      <c r="FP55" s="192"/>
      <c r="FQ55" s="215"/>
      <c r="FR55" s="192"/>
      <c r="FS55" s="215"/>
      <c r="FT55" s="192"/>
      <c r="FU55" s="215"/>
      <c r="FV55" s="192"/>
      <c r="FW55" s="215"/>
      <c r="FX55" s="192"/>
      <c r="FY55" s="215"/>
      <c r="FZ55" s="192"/>
      <c r="GA55" s="215"/>
      <c r="GB55" s="192"/>
      <c r="GC55" s="215"/>
      <c r="GD55" s="192"/>
      <c r="GE55" s="215"/>
      <c r="GF55" s="192"/>
      <c r="GG55" s="215"/>
      <c r="GH55" s="192"/>
      <c r="GI55" s="215"/>
      <c r="GJ55" s="192"/>
      <c r="GK55" s="215"/>
      <c r="GL55" s="192"/>
      <c r="GM55" s="215"/>
      <c r="GN55" s="192"/>
      <c r="GO55" s="215"/>
      <c r="GP55" s="192"/>
      <c r="GQ55" s="215"/>
      <c r="GR55" s="192"/>
      <c r="GS55" s="215"/>
      <c r="GT55" s="192"/>
      <c r="GU55" s="215"/>
      <c r="GV55" s="192"/>
      <c r="GW55" s="215"/>
      <c r="GX55" s="192"/>
      <c r="GY55" s="215"/>
      <c r="GZ55" s="192"/>
      <c r="HA55" s="215"/>
      <c r="HB55" s="192"/>
      <c r="HC55" s="215"/>
      <c r="HD55" s="192"/>
      <c r="HE55" s="215"/>
    </row>
    <row r="56" spans="18:213">
      <c r="R56" s="192"/>
      <c r="T56" s="192"/>
      <c r="V56" s="192"/>
      <c r="X56" s="192"/>
      <c r="Z56" s="192"/>
      <c r="AB56" s="192"/>
      <c r="AD56" s="192"/>
      <c r="AF56" s="192"/>
      <c r="AH56" s="192"/>
      <c r="AJ56" s="192"/>
      <c r="AK56" s="215"/>
      <c r="AL56" s="192"/>
      <c r="AN56" s="192"/>
      <c r="AP56" s="192"/>
      <c r="AR56" s="192"/>
      <c r="AT56" s="192"/>
      <c r="AV56" s="192"/>
      <c r="AX56" s="192"/>
      <c r="AZ56" s="192"/>
      <c r="BB56" s="192"/>
      <c r="BD56" s="192"/>
      <c r="BF56" s="192"/>
      <c r="BG56" s="215"/>
      <c r="BH56" s="192"/>
      <c r="BI56" s="215"/>
      <c r="BJ56" s="192"/>
      <c r="BK56" s="215"/>
      <c r="BL56" s="192"/>
      <c r="BM56" s="215"/>
      <c r="BN56" s="192"/>
      <c r="BO56" s="215"/>
      <c r="BP56" s="192"/>
      <c r="BQ56" s="215"/>
      <c r="BR56" s="192"/>
      <c r="BS56" s="215"/>
      <c r="BT56" s="192"/>
      <c r="BU56" s="215"/>
      <c r="BV56" s="192"/>
      <c r="BW56" s="215"/>
      <c r="BX56" s="192"/>
      <c r="BY56" s="215"/>
      <c r="BZ56" s="192"/>
      <c r="CA56" s="215"/>
      <c r="CB56" s="192"/>
      <c r="CC56" s="215"/>
      <c r="CD56" s="192"/>
      <c r="CE56" s="215"/>
      <c r="CF56" s="192"/>
      <c r="CG56" s="215"/>
      <c r="CH56" s="192"/>
      <c r="CI56" s="215"/>
      <c r="CJ56" s="192"/>
      <c r="CK56" s="215"/>
      <c r="CL56" s="192"/>
      <c r="CM56" s="215"/>
      <c r="CN56" s="192"/>
      <c r="CO56" s="215"/>
      <c r="CP56" s="192"/>
      <c r="CQ56" s="215"/>
      <c r="CR56" s="192"/>
      <c r="CS56" s="215"/>
      <c r="CT56" s="192"/>
      <c r="CU56" s="215"/>
      <c r="CV56" s="192"/>
      <c r="CW56" s="215"/>
      <c r="CX56" s="192"/>
      <c r="CY56" s="215"/>
      <c r="CZ56" s="192"/>
      <c r="DA56" s="215"/>
      <c r="DB56" s="192"/>
      <c r="DC56" s="215"/>
      <c r="DD56" s="192"/>
      <c r="DE56" s="215"/>
      <c r="DF56" s="192"/>
      <c r="DG56" s="215"/>
      <c r="DH56" s="192"/>
      <c r="DI56" s="215"/>
      <c r="DJ56" s="192"/>
      <c r="DK56" s="215"/>
      <c r="DL56" s="192"/>
      <c r="DM56" s="215"/>
      <c r="DN56" s="192"/>
      <c r="DO56" s="215"/>
      <c r="DP56" s="192"/>
      <c r="DQ56" s="215"/>
      <c r="DR56" s="192"/>
      <c r="DS56" s="215"/>
      <c r="DT56" s="192"/>
      <c r="DU56" s="215"/>
      <c r="DV56" s="192"/>
      <c r="DW56" s="215"/>
      <c r="DX56" s="192"/>
      <c r="DY56" s="215"/>
      <c r="DZ56" s="192"/>
      <c r="EA56" s="215"/>
      <c r="EB56" s="192"/>
      <c r="EC56" s="215"/>
      <c r="ED56" s="192"/>
      <c r="EE56" s="215"/>
      <c r="EF56" s="192"/>
      <c r="EG56" s="215"/>
      <c r="EH56" s="192"/>
      <c r="EI56" s="215"/>
      <c r="EJ56" s="192"/>
      <c r="EK56" s="215"/>
      <c r="EL56" s="192"/>
      <c r="EM56" s="215"/>
      <c r="EN56" s="192"/>
      <c r="EO56" s="215"/>
      <c r="EP56" s="192"/>
      <c r="EQ56" s="215"/>
      <c r="ER56" s="192"/>
      <c r="ES56" s="215"/>
      <c r="ET56" s="192"/>
      <c r="EU56" s="215"/>
      <c r="EV56" s="192"/>
      <c r="EW56" s="215"/>
      <c r="EX56" s="192"/>
      <c r="EY56" s="215"/>
      <c r="EZ56" s="192"/>
      <c r="FA56" s="215"/>
      <c r="FB56" s="192"/>
      <c r="FC56" s="215"/>
      <c r="FD56" s="192"/>
      <c r="FE56" s="215"/>
      <c r="FF56" s="192"/>
      <c r="FG56" s="215"/>
      <c r="FH56" s="192"/>
      <c r="FI56" s="215"/>
      <c r="FJ56" s="192"/>
      <c r="FK56" s="215"/>
      <c r="FL56" s="192"/>
      <c r="FM56" s="215"/>
      <c r="FN56" s="192"/>
      <c r="FO56" s="215"/>
      <c r="FP56" s="192"/>
      <c r="FQ56" s="215"/>
      <c r="FR56" s="192"/>
      <c r="FS56" s="215"/>
      <c r="FT56" s="192"/>
      <c r="FU56" s="215"/>
      <c r="FV56" s="192"/>
      <c r="FW56" s="215"/>
      <c r="FX56" s="192"/>
      <c r="FY56" s="215"/>
      <c r="FZ56" s="192"/>
      <c r="GA56" s="215"/>
      <c r="GB56" s="192"/>
      <c r="GC56" s="215"/>
      <c r="GD56" s="192"/>
      <c r="GE56" s="215"/>
      <c r="GF56" s="192"/>
      <c r="GG56" s="215"/>
      <c r="GH56" s="192"/>
      <c r="GI56" s="215"/>
      <c r="GJ56" s="192"/>
      <c r="GK56" s="215"/>
      <c r="GL56" s="192"/>
      <c r="GM56" s="215"/>
      <c r="GN56" s="192"/>
      <c r="GO56" s="215"/>
      <c r="GP56" s="192"/>
      <c r="GQ56" s="215"/>
      <c r="GR56" s="192"/>
      <c r="GS56" s="215"/>
      <c r="GT56" s="192"/>
      <c r="GU56" s="215"/>
      <c r="GV56" s="192"/>
      <c r="GW56" s="215"/>
      <c r="GX56" s="192"/>
      <c r="GY56" s="215"/>
      <c r="GZ56" s="192"/>
      <c r="HA56" s="215"/>
      <c r="HB56" s="192"/>
      <c r="HC56" s="215"/>
      <c r="HD56" s="192"/>
      <c r="HE56" s="215"/>
    </row>
    <row r="57" spans="18:213">
      <c r="R57" s="192"/>
      <c r="T57" s="192"/>
      <c r="V57" s="192"/>
      <c r="X57" s="192"/>
      <c r="Z57" s="192"/>
      <c r="AB57" s="192"/>
      <c r="AD57" s="192"/>
      <c r="AF57" s="192"/>
      <c r="AH57" s="192"/>
      <c r="AJ57" s="192"/>
      <c r="AK57" s="215"/>
      <c r="AL57" s="192"/>
      <c r="AN57" s="192"/>
      <c r="AP57" s="192"/>
      <c r="AR57" s="192"/>
      <c r="AT57" s="192"/>
      <c r="AV57" s="192"/>
      <c r="AX57" s="192"/>
      <c r="AZ57" s="192"/>
      <c r="BB57" s="192"/>
      <c r="BD57" s="192"/>
      <c r="BF57" s="192"/>
      <c r="BG57" s="215"/>
      <c r="BH57" s="192"/>
      <c r="BI57" s="215"/>
      <c r="BJ57" s="192"/>
      <c r="BK57" s="215"/>
      <c r="BL57" s="192"/>
      <c r="BM57" s="215"/>
      <c r="BN57" s="192"/>
      <c r="BO57" s="215"/>
      <c r="BP57" s="192"/>
      <c r="BQ57" s="215"/>
      <c r="BR57" s="192"/>
      <c r="BS57" s="215"/>
      <c r="BT57" s="192"/>
      <c r="BU57" s="215"/>
      <c r="BV57" s="192"/>
      <c r="BW57" s="215"/>
      <c r="BX57" s="192"/>
      <c r="BY57" s="215"/>
      <c r="BZ57" s="192"/>
      <c r="CA57" s="215"/>
      <c r="CB57" s="192"/>
      <c r="CC57" s="215"/>
      <c r="CD57" s="192"/>
      <c r="CE57" s="215"/>
      <c r="CF57" s="192"/>
      <c r="CG57" s="215"/>
      <c r="CH57" s="192"/>
      <c r="CI57" s="215"/>
      <c r="CJ57" s="192"/>
      <c r="CK57" s="215"/>
      <c r="CL57" s="192"/>
      <c r="CM57" s="215"/>
      <c r="CN57" s="192"/>
      <c r="CO57" s="215"/>
      <c r="CP57" s="192"/>
      <c r="CQ57" s="215"/>
      <c r="CR57" s="192"/>
      <c r="CS57" s="215"/>
      <c r="CT57" s="192"/>
      <c r="CU57" s="215"/>
      <c r="CV57" s="192"/>
      <c r="CW57" s="215"/>
      <c r="CX57" s="192"/>
      <c r="CY57" s="215"/>
      <c r="CZ57" s="192"/>
      <c r="DA57" s="215"/>
      <c r="DB57" s="192"/>
      <c r="DC57" s="215"/>
      <c r="DD57" s="192"/>
      <c r="DE57" s="215"/>
      <c r="DF57" s="192"/>
      <c r="DG57" s="215"/>
      <c r="DH57" s="192"/>
      <c r="DI57" s="215"/>
      <c r="DJ57" s="192"/>
      <c r="DK57" s="215"/>
      <c r="DL57" s="192"/>
      <c r="DM57" s="215"/>
      <c r="DN57" s="192"/>
      <c r="DO57" s="215"/>
      <c r="DP57" s="192"/>
      <c r="DQ57" s="215"/>
      <c r="DR57" s="192"/>
      <c r="DS57" s="215"/>
      <c r="DT57" s="192"/>
      <c r="DU57" s="215"/>
      <c r="DV57" s="192"/>
      <c r="DW57" s="215"/>
      <c r="DX57" s="192"/>
      <c r="DY57" s="215"/>
      <c r="DZ57" s="192"/>
      <c r="EA57" s="215"/>
      <c r="EB57" s="192"/>
      <c r="EC57" s="215"/>
      <c r="ED57" s="192"/>
      <c r="EE57" s="215"/>
      <c r="EF57" s="192"/>
      <c r="EG57" s="215"/>
      <c r="EH57" s="192"/>
      <c r="EI57" s="215"/>
      <c r="EJ57" s="192"/>
      <c r="EK57" s="215"/>
      <c r="EL57" s="192"/>
      <c r="EM57" s="215"/>
      <c r="EN57" s="192"/>
      <c r="EO57" s="215"/>
      <c r="EP57" s="192"/>
      <c r="EQ57" s="215"/>
      <c r="ER57" s="192"/>
      <c r="ES57" s="215"/>
      <c r="ET57" s="192"/>
      <c r="EU57" s="215"/>
      <c r="EV57" s="192"/>
      <c r="EW57" s="215"/>
      <c r="EX57" s="192"/>
      <c r="EY57" s="215"/>
      <c r="EZ57" s="192"/>
      <c r="FA57" s="215"/>
      <c r="FB57" s="192"/>
      <c r="FC57" s="215"/>
      <c r="FD57" s="192"/>
      <c r="FE57" s="215"/>
      <c r="FF57" s="192"/>
      <c r="FG57" s="215"/>
      <c r="FH57" s="192"/>
      <c r="FI57" s="215"/>
      <c r="FJ57" s="192"/>
      <c r="FK57" s="215"/>
      <c r="FL57" s="192"/>
      <c r="FM57" s="215"/>
      <c r="FN57" s="192"/>
      <c r="FO57" s="215"/>
      <c r="FP57" s="192"/>
      <c r="FQ57" s="215"/>
      <c r="FR57" s="192"/>
      <c r="FS57" s="215"/>
      <c r="FT57" s="192"/>
      <c r="FU57" s="215"/>
      <c r="FV57" s="192"/>
      <c r="FW57" s="215"/>
      <c r="FX57" s="192"/>
      <c r="FY57" s="215"/>
      <c r="FZ57" s="192"/>
      <c r="GA57" s="215"/>
      <c r="GB57" s="192"/>
      <c r="GC57" s="215"/>
      <c r="GD57" s="192"/>
      <c r="GE57" s="215"/>
      <c r="GF57" s="192"/>
      <c r="GG57" s="215"/>
      <c r="GH57" s="192"/>
      <c r="GI57" s="215"/>
      <c r="GJ57" s="192"/>
      <c r="GK57" s="215"/>
      <c r="GL57" s="192"/>
      <c r="GM57" s="215"/>
      <c r="GN57" s="192"/>
      <c r="GO57" s="215"/>
      <c r="GP57" s="192"/>
      <c r="GQ57" s="215"/>
      <c r="GR57" s="192"/>
      <c r="GS57" s="215"/>
      <c r="GT57" s="192"/>
      <c r="GU57" s="215"/>
      <c r="GV57" s="192"/>
      <c r="GW57" s="215"/>
      <c r="GX57" s="192"/>
      <c r="GY57" s="215"/>
      <c r="GZ57" s="192"/>
      <c r="HA57" s="215"/>
      <c r="HB57" s="192"/>
      <c r="HC57" s="215"/>
      <c r="HD57" s="192"/>
      <c r="HE57" s="215"/>
    </row>
    <row r="58" spans="18:213">
      <c r="R58" s="192"/>
      <c r="T58" s="192"/>
      <c r="V58" s="192"/>
      <c r="X58" s="192"/>
      <c r="Z58" s="192"/>
      <c r="AB58" s="192"/>
      <c r="AD58" s="192"/>
      <c r="AF58" s="192"/>
      <c r="AH58" s="192"/>
      <c r="AJ58" s="192"/>
      <c r="AK58" s="215"/>
      <c r="AL58" s="192"/>
      <c r="AN58" s="192"/>
      <c r="AP58" s="192"/>
      <c r="AR58" s="192"/>
      <c r="AT58" s="192"/>
      <c r="AV58" s="192"/>
      <c r="AX58" s="192"/>
      <c r="AZ58" s="192"/>
      <c r="BB58" s="192"/>
      <c r="BD58" s="192"/>
      <c r="BF58" s="192"/>
      <c r="BG58" s="215"/>
      <c r="BH58" s="192"/>
      <c r="BI58" s="215"/>
      <c r="BJ58" s="192"/>
      <c r="BK58" s="215"/>
      <c r="BL58" s="192"/>
      <c r="BM58" s="215"/>
      <c r="BN58" s="192"/>
      <c r="BO58" s="215"/>
      <c r="BP58" s="192"/>
      <c r="BQ58" s="215"/>
      <c r="BR58" s="192"/>
      <c r="BS58" s="215"/>
      <c r="BT58" s="192"/>
      <c r="BU58" s="215"/>
      <c r="BV58" s="192"/>
      <c r="BW58" s="215"/>
      <c r="BX58" s="192"/>
      <c r="BY58" s="215"/>
      <c r="BZ58" s="192"/>
      <c r="CA58" s="215"/>
      <c r="CB58" s="192"/>
      <c r="CC58" s="215"/>
      <c r="CD58" s="192"/>
      <c r="CE58" s="215"/>
      <c r="CF58" s="192"/>
      <c r="CG58" s="215"/>
      <c r="CH58" s="192"/>
      <c r="CI58" s="215"/>
      <c r="CJ58" s="192"/>
      <c r="CK58" s="215"/>
      <c r="CL58" s="192"/>
      <c r="CM58" s="215"/>
      <c r="CN58" s="192"/>
      <c r="CO58" s="215"/>
      <c r="CP58" s="192"/>
      <c r="CQ58" s="215"/>
      <c r="CR58" s="192"/>
      <c r="CS58" s="215"/>
      <c r="CT58" s="192"/>
      <c r="CU58" s="215"/>
      <c r="CV58" s="192"/>
      <c r="CW58" s="215"/>
      <c r="CX58" s="192"/>
      <c r="CY58" s="215"/>
      <c r="CZ58" s="192"/>
      <c r="DA58" s="215"/>
      <c r="DB58" s="192"/>
      <c r="DC58" s="215"/>
      <c r="DD58" s="192"/>
      <c r="DE58" s="215"/>
      <c r="DF58" s="192"/>
      <c r="DG58" s="215"/>
      <c r="DH58" s="192"/>
      <c r="DI58" s="215"/>
      <c r="DJ58" s="192"/>
      <c r="DK58" s="215"/>
      <c r="DL58" s="192"/>
      <c r="DM58" s="215"/>
      <c r="DN58" s="192"/>
      <c r="DO58" s="215"/>
      <c r="DP58" s="192"/>
      <c r="DQ58" s="215"/>
      <c r="DR58" s="192"/>
      <c r="DS58" s="215"/>
      <c r="DT58" s="192"/>
      <c r="DU58" s="215"/>
      <c r="DV58" s="192"/>
      <c r="DW58" s="215"/>
      <c r="DX58" s="192"/>
      <c r="DY58" s="215"/>
      <c r="DZ58" s="192"/>
      <c r="EA58" s="215"/>
      <c r="EB58" s="192"/>
      <c r="EC58" s="215"/>
      <c r="ED58" s="192"/>
      <c r="EE58" s="215"/>
      <c r="EF58" s="192"/>
      <c r="EG58" s="215"/>
      <c r="EH58" s="192"/>
      <c r="EI58" s="215"/>
      <c r="EJ58" s="192"/>
      <c r="EK58" s="215"/>
      <c r="EL58" s="192"/>
      <c r="EM58" s="215"/>
      <c r="EN58" s="192"/>
      <c r="EO58" s="215"/>
      <c r="EP58" s="192"/>
      <c r="EQ58" s="215"/>
      <c r="ER58" s="192"/>
      <c r="ES58" s="215"/>
      <c r="ET58" s="192"/>
      <c r="EU58" s="215"/>
      <c r="EV58" s="192"/>
      <c r="EW58" s="215"/>
      <c r="EX58" s="192"/>
      <c r="EY58" s="215"/>
      <c r="EZ58" s="192"/>
      <c r="FA58" s="215"/>
      <c r="FB58" s="192"/>
      <c r="FC58" s="215"/>
      <c r="FD58" s="192"/>
      <c r="FE58" s="215"/>
      <c r="FF58" s="192"/>
      <c r="FG58" s="215"/>
      <c r="FH58" s="192"/>
      <c r="FI58" s="215"/>
      <c r="FJ58" s="192"/>
      <c r="FK58" s="215"/>
      <c r="FL58" s="192"/>
      <c r="FM58" s="215"/>
      <c r="FN58" s="192"/>
      <c r="FO58" s="215"/>
      <c r="FP58" s="192"/>
      <c r="FQ58" s="215"/>
      <c r="FR58" s="192"/>
      <c r="FS58" s="215"/>
      <c r="FT58" s="192"/>
      <c r="FU58" s="215"/>
      <c r="FV58" s="192"/>
      <c r="FW58" s="215"/>
      <c r="FX58" s="192"/>
      <c r="FY58" s="215"/>
      <c r="FZ58" s="192"/>
      <c r="GA58" s="215"/>
      <c r="GB58" s="192"/>
      <c r="GC58" s="215"/>
      <c r="GD58" s="192"/>
      <c r="GE58" s="215"/>
      <c r="GF58" s="192"/>
      <c r="GG58" s="215"/>
      <c r="GH58" s="192"/>
      <c r="GI58" s="215"/>
      <c r="GJ58" s="192"/>
      <c r="GK58" s="215"/>
      <c r="GL58" s="192"/>
      <c r="GM58" s="215"/>
      <c r="GN58" s="192"/>
      <c r="GO58" s="215"/>
      <c r="GP58" s="192"/>
      <c r="GQ58" s="215"/>
      <c r="GR58" s="192"/>
      <c r="GS58" s="215"/>
      <c r="GT58" s="192"/>
      <c r="GU58" s="215"/>
      <c r="GV58" s="192"/>
      <c r="GW58" s="215"/>
      <c r="GX58" s="192"/>
      <c r="GY58" s="215"/>
      <c r="GZ58" s="192"/>
      <c r="HA58" s="215"/>
      <c r="HB58" s="192"/>
      <c r="HC58" s="215"/>
      <c r="HD58" s="192"/>
      <c r="HE58" s="215"/>
    </row>
    <row r="59" spans="18:213">
      <c r="R59" s="192"/>
      <c r="T59" s="192"/>
      <c r="V59" s="192"/>
      <c r="X59" s="192"/>
      <c r="Z59" s="192"/>
      <c r="AB59" s="192"/>
      <c r="AD59" s="192"/>
      <c r="AF59" s="192"/>
      <c r="AH59" s="192"/>
      <c r="AJ59" s="192"/>
      <c r="AK59" s="215"/>
      <c r="AL59" s="192"/>
      <c r="AN59" s="192"/>
      <c r="AP59" s="192"/>
      <c r="AR59" s="192"/>
      <c r="AT59" s="192"/>
      <c r="AV59" s="192"/>
      <c r="AX59" s="192"/>
      <c r="AZ59" s="192"/>
      <c r="BB59" s="192"/>
      <c r="BD59" s="192"/>
      <c r="BF59" s="192"/>
      <c r="BG59" s="215"/>
      <c r="BH59" s="192"/>
      <c r="BI59" s="215"/>
      <c r="BJ59" s="192"/>
      <c r="BK59" s="215"/>
      <c r="BL59" s="192"/>
      <c r="BM59" s="215"/>
      <c r="BN59" s="192"/>
      <c r="BO59" s="215"/>
      <c r="BP59" s="192"/>
      <c r="BQ59" s="215"/>
      <c r="BR59" s="192"/>
      <c r="BS59" s="215"/>
      <c r="BT59" s="192"/>
      <c r="BU59" s="215"/>
      <c r="BV59" s="192"/>
      <c r="BW59" s="215"/>
      <c r="BX59" s="192"/>
      <c r="BY59" s="215"/>
      <c r="BZ59" s="192"/>
      <c r="CA59" s="215"/>
      <c r="CB59" s="192"/>
      <c r="CC59" s="215"/>
      <c r="CD59" s="192"/>
      <c r="CE59" s="215"/>
      <c r="CF59" s="192"/>
      <c r="CG59" s="215"/>
      <c r="CH59" s="192"/>
      <c r="CI59" s="215"/>
      <c r="CJ59" s="192"/>
      <c r="CK59" s="215"/>
      <c r="CL59" s="192"/>
      <c r="CM59" s="215"/>
      <c r="CN59" s="192"/>
      <c r="CO59" s="215"/>
      <c r="CP59" s="192"/>
      <c r="CQ59" s="215"/>
      <c r="CR59" s="192"/>
      <c r="CS59" s="215"/>
      <c r="CT59" s="192"/>
      <c r="CU59" s="215"/>
      <c r="CV59" s="192"/>
      <c r="CW59" s="215"/>
      <c r="CX59" s="192"/>
      <c r="CY59" s="215"/>
      <c r="CZ59" s="192"/>
      <c r="DA59" s="215"/>
      <c r="DB59" s="192"/>
      <c r="DC59" s="215"/>
      <c r="DD59" s="192"/>
      <c r="DE59" s="215"/>
      <c r="DF59" s="192"/>
      <c r="DG59" s="215"/>
      <c r="DH59" s="192"/>
      <c r="DI59" s="215"/>
      <c r="DJ59" s="192"/>
      <c r="DK59" s="215"/>
      <c r="DL59" s="192"/>
      <c r="DM59" s="215"/>
      <c r="DN59" s="192"/>
      <c r="DO59" s="215"/>
      <c r="DP59" s="192"/>
      <c r="DQ59" s="215"/>
      <c r="DR59" s="192"/>
      <c r="DS59" s="215"/>
      <c r="DT59" s="192"/>
      <c r="DU59" s="215"/>
      <c r="DV59" s="192"/>
      <c r="DW59" s="215"/>
      <c r="DX59" s="192"/>
      <c r="DY59" s="215"/>
      <c r="DZ59" s="192"/>
      <c r="EA59" s="215"/>
      <c r="EB59" s="192"/>
      <c r="EC59" s="215"/>
      <c r="ED59" s="192"/>
      <c r="EE59" s="215"/>
      <c r="EF59" s="192"/>
      <c r="EG59" s="215"/>
      <c r="EH59" s="192"/>
      <c r="EI59" s="215"/>
      <c r="EJ59" s="192"/>
      <c r="EK59" s="215"/>
      <c r="EL59" s="192"/>
      <c r="EM59" s="215"/>
      <c r="EN59" s="192"/>
      <c r="EO59" s="215"/>
      <c r="EP59" s="192"/>
      <c r="EQ59" s="215"/>
      <c r="ER59" s="192"/>
      <c r="ES59" s="215"/>
      <c r="ET59" s="192"/>
      <c r="EU59" s="215"/>
      <c r="EV59" s="192"/>
      <c r="EW59" s="215"/>
      <c r="EX59" s="192"/>
      <c r="EY59" s="215"/>
      <c r="EZ59" s="192"/>
      <c r="FA59" s="215"/>
      <c r="FB59" s="192"/>
      <c r="FC59" s="215"/>
      <c r="FD59" s="192"/>
      <c r="FE59" s="215"/>
      <c r="FF59" s="192"/>
      <c r="FG59" s="215"/>
      <c r="FH59" s="192"/>
      <c r="FI59" s="215"/>
      <c r="FJ59" s="192"/>
      <c r="FK59" s="215"/>
      <c r="FL59" s="192"/>
      <c r="FM59" s="215"/>
      <c r="FN59" s="192"/>
      <c r="FO59" s="215"/>
      <c r="FP59" s="192"/>
      <c r="FQ59" s="215"/>
      <c r="FR59" s="192"/>
      <c r="FS59" s="215"/>
      <c r="FT59" s="192"/>
      <c r="FU59" s="215"/>
      <c r="FV59" s="192"/>
      <c r="FW59" s="215"/>
      <c r="FX59" s="192"/>
      <c r="FY59" s="215"/>
      <c r="FZ59" s="192"/>
      <c r="GA59" s="215"/>
      <c r="GB59" s="192"/>
      <c r="GC59" s="215"/>
      <c r="GD59" s="192"/>
      <c r="GE59" s="215"/>
      <c r="GF59" s="192"/>
      <c r="GG59" s="215"/>
      <c r="GH59" s="192"/>
      <c r="GI59" s="215"/>
      <c r="GJ59" s="192"/>
      <c r="GK59" s="215"/>
      <c r="GL59" s="192"/>
      <c r="GM59" s="215"/>
      <c r="GN59" s="192"/>
      <c r="GO59" s="215"/>
      <c r="GP59" s="192"/>
      <c r="GQ59" s="215"/>
      <c r="GR59" s="192"/>
      <c r="GS59" s="215"/>
      <c r="GT59" s="192"/>
      <c r="GU59" s="215"/>
      <c r="GV59" s="192"/>
      <c r="GW59" s="215"/>
      <c r="GX59" s="192"/>
      <c r="GY59" s="215"/>
      <c r="GZ59" s="192"/>
      <c r="HA59" s="215"/>
      <c r="HB59" s="192"/>
      <c r="HC59" s="215"/>
      <c r="HD59" s="192"/>
      <c r="HE59" s="215"/>
    </row>
    <row r="60" spans="18:213">
      <c r="R60" s="192"/>
      <c r="T60" s="192"/>
      <c r="V60" s="192"/>
      <c r="X60" s="192"/>
      <c r="Z60" s="192"/>
      <c r="AB60" s="192"/>
      <c r="AD60" s="192"/>
      <c r="AF60" s="192"/>
      <c r="AH60" s="192"/>
      <c r="AJ60" s="192"/>
      <c r="AK60" s="215"/>
      <c r="AL60" s="192"/>
      <c r="AN60" s="192"/>
      <c r="AP60" s="192"/>
      <c r="AR60" s="192"/>
      <c r="AT60" s="192"/>
      <c r="AV60" s="192"/>
      <c r="AX60" s="192"/>
      <c r="AZ60" s="192"/>
      <c r="BB60" s="192"/>
      <c r="BD60" s="192"/>
      <c r="BF60" s="192"/>
      <c r="BG60" s="215"/>
      <c r="BH60" s="192"/>
      <c r="BI60" s="215"/>
      <c r="BJ60" s="192"/>
      <c r="BK60" s="215"/>
      <c r="BL60" s="192"/>
      <c r="BM60" s="215"/>
      <c r="BN60" s="192"/>
      <c r="BO60" s="215"/>
      <c r="BP60" s="192"/>
      <c r="BQ60" s="215"/>
      <c r="BR60" s="192"/>
      <c r="BS60" s="215"/>
      <c r="BT60" s="192"/>
      <c r="BU60" s="215"/>
      <c r="BV60" s="192"/>
      <c r="BW60" s="215"/>
      <c r="BX60" s="192"/>
      <c r="BY60" s="215"/>
      <c r="BZ60" s="192"/>
      <c r="CA60" s="215"/>
      <c r="CB60" s="192"/>
      <c r="CC60" s="215"/>
      <c r="CD60" s="192"/>
      <c r="CE60" s="215"/>
      <c r="CF60" s="192"/>
      <c r="CG60" s="215"/>
      <c r="CH60" s="192"/>
      <c r="CI60" s="215"/>
      <c r="CJ60" s="192"/>
      <c r="CK60" s="215"/>
      <c r="CL60" s="192"/>
      <c r="CM60" s="215"/>
      <c r="CN60" s="192"/>
      <c r="CO60" s="215"/>
      <c r="CP60" s="192"/>
      <c r="CQ60" s="215"/>
      <c r="CR60" s="192"/>
      <c r="CS60" s="215"/>
      <c r="CT60" s="192"/>
      <c r="CU60" s="215"/>
      <c r="CV60" s="192"/>
      <c r="CW60" s="215"/>
      <c r="CX60" s="192"/>
      <c r="CY60" s="215"/>
      <c r="CZ60" s="192"/>
      <c r="DA60" s="215"/>
      <c r="DB60" s="192"/>
      <c r="DC60" s="215"/>
      <c r="DD60" s="192"/>
      <c r="DE60" s="215"/>
      <c r="DF60" s="192"/>
      <c r="DG60" s="215"/>
      <c r="DH60" s="192"/>
      <c r="DI60" s="215"/>
      <c r="DJ60" s="192"/>
      <c r="DK60" s="215"/>
      <c r="DL60" s="192"/>
      <c r="DM60" s="215"/>
      <c r="DN60" s="192"/>
      <c r="DO60" s="215"/>
      <c r="DP60" s="192"/>
      <c r="DQ60" s="215"/>
      <c r="DR60" s="192"/>
      <c r="DS60" s="215"/>
      <c r="DT60" s="192"/>
      <c r="DU60" s="215"/>
      <c r="DV60" s="192"/>
      <c r="DW60" s="215"/>
      <c r="DX60" s="192"/>
      <c r="DY60" s="215"/>
      <c r="DZ60" s="192"/>
      <c r="EA60" s="215"/>
      <c r="EB60" s="192"/>
      <c r="EC60" s="215"/>
      <c r="ED60" s="192"/>
      <c r="EE60" s="215"/>
      <c r="EF60" s="192"/>
      <c r="EG60" s="215"/>
      <c r="EH60" s="192"/>
      <c r="EI60" s="215"/>
      <c r="EJ60" s="192"/>
      <c r="EK60" s="215"/>
      <c r="EL60" s="192"/>
      <c r="EM60" s="215"/>
      <c r="EN60" s="192"/>
      <c r="EO60" s="215"/>
      <c r="EP60" s="192"/>
      <c r="EQ60" s="215"/>
      <c r="ER60" s="192"/>
      <c r="ES60" s="215"/>
      <c r="ET60" s="192"/>
      <c r="EU60" s="215"/>
      <c r="EV60" s="192"/>
      <c r="EW60" s="215"/>
      <c r="EX60" s="192"/>
      <c r="EY60" s="215"/>
      <c r="EZ60" s="192"/>
      <c r="FA60" s="215"/>
      <c r="FB60" s="192"/>
      <c r="FC60" s="215"/>
      <c r="FD60" s="192"/>
      <c r="FE60" s="215"/>
      <c r="FF60" s="192"/>
      <c r="FG60" s="215"/>
      <c r="FH60" s="192"/>
      <c r="FI60" s="215"/>
      <c r="FJ60" s="192"/>
      <c r="FK60" s="215"/>
      <c r="FL60" s="192"/>
      <c r="FM60" s="215"/>
      <c r="FN60" s="192"/>
      <c r="FO60" s="215"/>
      <c r="FP60" s="192"/>
      <c r="FQ60" s="215"/>
      <c r="FR60" s="192"/>
      <c r="FS60" s="215"/>
      <c r="FT60" s="192"/>
      <c r="FU60" s="215"/>
      <c r="FV60" s="192"/>
      <c r="FW60" s="215"/>
      <c r="FX60" s="192"/>
      <c r="FY60" s="215"/>
      <c r="FZ60" s="192"/>
      <c r="GA60" s="215"/>
      <c r="GB60" s="192"/>
      <c r="GC60" s="215"/>
      <c r="GD60" s="192"/>
      <c r="GE60" s="215"/>
      <c r="GF60" s="192"/>
      <c r="GG60" s="215"/>
      <c r="GH60" s="192"/>
      <c r="GI60" s="215"/>
      <c r="GJ60" s="192"/>
      <c r="GK60" s="215"/>
      <c r="GL60" s="192"/>
      <c r="GM60" s="215"/>
      <c r="GN60" s="192"/>
      <c r="GO60" s="215"/>
      <c r="GP60" s="192"/>
      <c r="GQ60" s="215"/>
      <c r="GR60" s="192"/>
      <c r="GS60" s="215"/>
      <c r="GT60" s="192"/>
      <c r="GU60" s="215"/>
      <c r="GV60" s="192"/>
      <c r="GW60" s="215"/>
      <c r="GX60" s="192"/>
      <c r="GY60" s="215"/>
      <c r="GZ60" s="192"/>
      <c r="HA60" s="215"/>
      <c r="HB60" s="192"/>
      <c r="HC60" s="215"/>
      <c r="HD60" s="192"/>
      <c r="HE60" s="215"/>
    </row>
    <row r="61" spans="18:213">
      <c r="R61" s="192"/>
      <c r="T61" s="192"/>
      <c r="V61" s="192"/>
      <c r="X61" s="192"/>
      <c r="Z61" s="192"/>
      <c r="AB61" s="192"/>
      <c r="AD61" s="192"/>
      <c r="AF61" s="192"/>
      <c r="AH61" s="192"/>
      <c r="AJ61" s="192"/>
      <c r="AK61" s="215"/>
      <c r="AL61" s="192"/>
      <c r="AN61" s="192"/>
      <c r="AP61" s="192"/>
      <c r="AR61" s="192"/>
      <c r="AT61" s="192"/>
      <c r="AV61" s="192"/>
      <c r="AX61" s="192"/>
      <c r="AZ61" s="192"/>
      <c r="BB61" s="192"/>
      <c r="BD61" s="192"/>
      <c r="BF61" s="192"/>
      <c r="BG61" s="215"/>
      <c r="BH61" s="192"/>
      <c r="BI61" s="215"/>
      <c r="BJ61" s="192"/>
      <c r="BK61" s="215"/>
      <c r="BL61" s="192"/>
      <c r="BM61" s="215"/>
      <c r="BN61" s="192"/>
      <c r="BO61" s="215"/>
      <c r="BP61" s="192"/>
      <c r="BQ61" s="215"/>
      <c r="BR61" s="192"/>
      <c r="BS61" s="215"/>
      <c r="BT61" s="192"/>
      <c r="BU61" s="215"/>
      <c r="BV61" s="192"/>
      <c r="BW61" s="215"/>
      <c r="BX61" s="192"/>
      <c r="BY61" s="215"/>
      <c r="BZ61" s="192"/>
      <c r="CA61" s="215"/>
      <c r="CB61" s="192"/>
      <c r="CC61" s="215"/>
      <c r="CD61" s="192"/>
      <c r="CE61" s="215"/>
      <c r="CF61" s="192"/>
      <c r="CG61" s="215"/>
      <c r="CH61" s="192"/>
      <c r="CI61" s="215"/>
      <c r="CJ61" s="192"/>
      <c r="CK61" s="215"/>
      <c r="CL61" s="192"/>
      <c r="CM61" s="215"/>
      <c r="CN61" s="192"/>
      <c r="CO61" s="215"/>
      <c r="CP61" s="192"/>
      <c r="CQ61" s="215"/>
      <c r="CR61" s="192"/>
      <c r="CS61" s="215"/>
      <c r="CT61" s="192"/>
      <c r="CU61" s="215"/>
      <c r="CV61" s="192"/>
      <c r="CW61" s="215"/>
      <c r="CX61" s="192"/>
      <c r="CY61" s="215"/>
      <c r="CZ61" s="192"/>
      <c r="DA61" s="215"/>
      <c r="DB61" s="192"/>
      <c r="DC61" s="215"/>
      <c r="DD61" s="192"/>
      <c r="DE61" s="215"/>
      <c r="DF61" s="192"/>
      <c r="DG61" s="215"/>
      <c r="DH61" s="192"/>
      <c r="DI61" s="215"/>
      <c r="DJ61" s="192"/>
      <c r="DK61" s="215"/>
      <c r="DL61" s="192"/>
      <c r="DM61" s="215"/>
      <c r="DN61" s="192"/>
      <c r="DO61" s="215"/>
      <c r="DP61" s="192"/>
      <c r="DQ61" s="215"/>
      <c r="DR61" s="192"/>
      <c r="DS61" s="215"/>
      <c r="DT61" s="192"/>
      <c r="DU61" s="215"/>
      <c r="DV61" s="192"/>
      <c r="DW61" s="215"/>
      <c r="DX61" s="192"/>
      <c r="DY61" s="215"/>
      <c r="DZ61" s="192"/>
      <c r="EA61" s="215"/>
      <c r="EB61" s="192"/>
      <c r="EC61" s="215"/>
      <c r="ED61" s="192"/>
      <c r="EE61" s="215"/>
      <c r="EF61" s="192"/>
      <c r="EG61" s="215"/>
      <c r="EH61" s="192"/>
      <c r="EI61" s="215"/>
      <c r="EJ61" s="192"/>
      <c r="EK61" s="215"/>
      <c r="EL61" s="192"/>
      <c r="EM61" s="215"/>
      <c r="EN61" s="192"/>
      <c r="EO61" s="215"/>
      <c r="EP61" s="192"/>
      <c r="EQ61" s="215"/>
      <c r="ER61" s="192"/>
      <c r="ES61" s="215"/>
      <c r="ET61" s="192"/>
      <c r="EU61" s="215"/>
      <c r="EV61" s="192"/>
      <c r="EW61" s="215"/>
      <c r="EX61" s="192"/>
      <c r="EY61" s="215"/>
      <c r="EZ61" s="192"/>
      <c r="FA61" s="215"/>
      <c r="FB61" s="192"/>
      <c r="FC61" s="215"/>
      <c r="FD61" s="192"/>
      <c r="FE61" s="215"/>
      <c r="FF61" s="192"/>
      <c r="FG61" s="215"/>
      <c r="FH61" s="192"/>
      <c r="FI61" s="215"/>
      <c r="FJ61" s="192"/>
      <c r="FK61" s="215"/>
      <c r="FL61" s="192"/>
      <c r="FM61" s="215"/>
      <c r="FN61" s="192"/>
      <c r="FO61" s="215"/>
      <c r="FP61" s="192"/>
      <c r="FQ61" s="215"/>
      <c r="FR61" s="192"/>
      <c r="FS61" s="215"/>
      <c r="FT61" s="192"/>
      <c r="FU61" s="215"/>
      <c r="FV61" s="192"/>
      <c r="FW61" s="215"/>
      <c r="FX61" s="192"/>
      <c r="FY61" s="215"/>
      <c r="FZ61" s="192"/>
      <c r="GA61" s="215"/>
      <c r="GB61" s="192"/>
      <c r="GC61" s="215"/>
      <c r="GD61" s="192"/>
      <c r="GE61" s="215"/>
      <c r="GF61" s="192"/>
      <c r="GG61" s="215"/>
      <c r="GH61" s="192"/>
      <c r="GI61" s="215"/>
      <c r="GJ61" s="192"/>
      <c r="GK61" s="215"/>
      <c r="GL61" s="192"/>
      <c r="GM61" s="215"/>
      <c r="GN61" s="192"/>
      <c r="GO61" s="215"/>
      <c r="GP61" s="192"/>
      <c r="GQ61" s="215"/>
      <c r="GR61" s="192"/>
      <c r="GS61" s="215"/>
      <c r="GT61" s="192"/>
      <c r="GU61" s="215"/>
      <c r="GV61" s="192"/>
      <c r="GW61" s="215"/>
      <c r="GX61" s="192"/>
      <c r="GY61" s="215"/>
      <c r="GZ61" s="192"/>
      <c r="HA61" s="215"/>
      <c r="HB61" s="192"/>
      <c r="HC61" s="215"/>
      <c r="HD61" s="192"/>
      <c r="HE61" s="215"/>
    </row>
    <row r="62" spans="18:213">
      <c r="R62" s="192"/>
      <c r="T62" s="192"/>
      <c r="V62" s="192"/>
      <c r="X62" s="192"/>
      <c r="Z62" s="192"/>
      <c r="AB62" s="192"/>
      <c r="AD62" s="192"/>
      <c r="AF62" s="192"/>
      <c r="AH62" s="192"/>
      <c r="AJ62" s="192"/>
      <c r="AK62" s="215"/>
      <c r="AL62" s="192"/>
      <c r="AN62" s="192"/>
      <c r="AP62" s="192"/>
      <c r="AR62" s="192"/>
      <c r="AT62" s="192"/>
      <c r="AV62" s="192"/>
      <c r="AX62" s="192"/>
      <c r="AZ62" s="192"/>
      <c r="BB62" s="192"/>
      <c r="BD62" s="192"/>
      <c r="BF62" s="192"/>
      <c r="BG62" s="215"/>
      <c r="BH62" s="192"/>
      <c r="BI62" s="215"/>
      <c r="BJ62" s="192"/>
      <c r="BK62" s="215"/>
      <c r="BL62" s="192"/>
      <c r="BM62" s="215"/>
      <c r="BN62" s="192"/>
      <c r="BO62" s="215"/>
      <c r="BP62" s="192"/>
      <c r="BQ62" s="215"/>
      <c r="BR62" s="192"/>
      <c r="BS62" s="215"/>
      <c r="BT62" s="192"/>
      <c r="BU62" s="215"/>
      <c r="BV62" s="192"/>
      <c r="BW62" s="215"/>
      <c r="BX62" s="192"/>
      <c r="BY62" s="215"/>
      <c r="BZ62" s="192"/>
      <c r="CA62" s="215"/>
      <c r="CB62" s="192"/>
      <c r="CC62" s="215"/>
      <c r="CD62" s="192"/>
      <c r="CE62" s="215"/>
      <c r="CF62" s="192"/>
      <c r="CG62" s="215"/>
      <c r="CH62" s="192"/>
      <c r="CI62" s="215"/>
      <c r="CJ62" s="192"/>
      <c r="CK62" s="215"/>
      <c r="CL62" s="192"/>
      <c r="CM62" s="215"/>
      <c r="CN62" s="192"/>
      <c r="CO62" s="215"/>
      <c r="CP62" s="192"/>
      <c r="CQ62" s="215"/>
      <c r="CR62" s="192"/>
      <c r="CS62" s="215"/>
      <c r="CT62" s="192"/>
      <c r="CU62" s="215"/>
      <c r="CV62" s="192"/>
      <c r="CW62" s="215"/>
      <c r="CX62" s="192"/>
      <c r="CY62" s="215"/>
      <c r="CZ62" s="192"/>
      <c r="DA62" s="215"/>
      <c r="DB62" s="192"/>
      <c r="DC62" s="215"/>
      <c r="DD62" s="192"/>
      <c r="DE62" s="215"/>
      <c r="DF62" s="192"/>
      <c r="DG62" s="215"/>
      <c r="DH62" s="192"/>
      <c r="DI62" s="215"/>
      <c r="DJ62" s="192"/>
      <c r="DK62" s="215"/>
      <c r="DL62" s="192"/>
      <c r="DM62" s="215"/>
      <c r="DN62" s="192"/>
      <c r="DO62" s="215"/>
      <c r="DP62" s="192"/>
      <c r="DQ62" s="215"/>
      <c r="DR62" s="192"/>
      <c r="DS62" s="215"/>
      <c r="DT62" s="192"/>
      <c r="DU62" s="215"/>
      <c r="DV62" s="192"/>
      <c r="DW62" s="215"/>
      <c r="DX62" s="192"/>
      <c r="DY62" s="215"/>
      <c r="DZ62" s="192"/>
      <c r="EA62" s="215"/>
      <c r="EB62" s="192"/>
      <c r="EC62" s="215"/>
      <c r="ED62" s="192"/>
      <c r="EE62" s="215"/>
      <c r="EF62" s="192"/>
      <c r="EG62" s="215"/>
      <c r="EH62" s="192"/>
      <c r="EI62" s="215"/>
      <c r="EJ62" s="192"/>
      <c r="EK62" s="215"/>
      <c r="EL62" s="192"/>
      <c r="EM62" s="215"/>
      <c r="EN62" s="192"/>
      <c r="EO62" s="215"/>
      <c r="EP62" s="192"/>
      <c r="EQ62" s="215"/>
      <c r="ER62" s="192"/>
      <c r="ES62" s="215"/>
      <c r="ET62" s="192"/>
      <c r="EU62" s="215"/>
      <c r="EV62" s="192"/>
      <c r="EW62" s="215"/>
      <c r="EX62" s="192"/>
      <c r="EY62" s="215"/>
      <c r="EZ62" s="192"/>
      <c r="FA62" s="215"/>
      <c r="FB62" s="192"/>
      <c r="FC62" s="215"/>
      <c r="FD62" s="192"/>
      <c r="FE62" s="215"/>
      <c r="FF62" s="192"/>
      <c r="FG62" s="215"/>
      <c r="FH62" s="192"/>
      <c r="FI62" s="215"/>
      <c r="FJ62" s="192"/>
      <c r="FK62" s="215"/>
      <c r="FL62" s="192"/>
      <c r="FM62" s="215"/>
      <c r="FN62" s="192"/>
      <c r="FO62" s="215"/>
      <c r="FP62" s="192"/>
      <c r="FQ62" s="215"/>
      <c r="FR62" s="192"/>
      <c r="FS62" s="215"/>
      <c r="FT62" s="192"/>
      <c r="FU62" s="215"/>
      <c r="FV62" s="192"/>
      <c r="FW62" s="215"/>
      <c r="FX62" s="192"/>
      <c r="FY62" s="215"/>
      <c r="FZ62" s="192"/>
      <c r="GA62" s="215"/>
      <c r="GB62" s="192"/>
      <c r="GC62" s="215"/>
      <c r="GD62" s="192"/>
      <c r="GE62" s="215"/>
      <c r="GF62" s="192"/>
      <c r="GG62" s="215"/>
      <c r="GH62" s="192"/>
      <c r="GI62" s="215"/>
      <c r="GJ62" s="192"/>
      <c r="GK62" s="215"/>
      <c r="GL62" s="192"/>
      <c r="GM62" s="215"/>
      <c r="GN62" s="192"/>
      <c r="GO62" s="215"/>
      <c r="GP62" s="192"/>
      <c r="GQ62" s="215"/>
      <c r="GR62" s="192"/>
      <c r="GS62" s="215"/>
      <c r="GT62" s="192"/>
      <c r="GU62" s="215"/>
      <c r="GV62" s="192"/>
      <c r="GW62" s="215"/>
      <c r="GX62" s="192"/>
      <c r="GY62" s="215"/>
      <c r="GZ62" s="192"/>
      <c r="HA62" s="215"/>
      <c r="HB62" s="192"/>
      <c r="HC62" s="215"/>
      <c r="HD62" s="192"/>
      <c r="HE62" s="215"/>
    </row>
    <row r="63" spans="18:213">
      <c r="R63" s="192"/>
      <c r="T63" s="192"/>
      <c r="V63" s="192"/>
      <c r="X63" s="192"/>
      <c r="Z63" s="192"/>
      <c r="AB63" s="192"/>
      <c r="AD63" s="192"/>
      <c r="AF63" s="192"/>
      <c r="AH63" s="192"/>
      <c r="AJ63" s="192"/>
      <c r="AK63" s="215"/>
      <c r="AL63" s="192"/>
      <c r="AN63" s="192"/>
      <c r="AP63" s="192"/>
      <c r="AR63" s="192"/>
      <c r="AT63" s="192"/>
      <c r="AV63" s="192"/>
      <c r="AX63" s="192"/>
      <c r="AZ63" s="192"/>
      <c r="BB63" s="192"/>
      <c r="BD63" s="192"/>
      <c r="BF63" s="192"/>
      <c r="BG63" s="215"/>
      <c r="BH63" s="192"/>
      <c r="BI63" s="215"/>
      <c r="BJ63" s="192"/>
      <c r="BK63" s="215"/>
      <c r="BL63" s="192"/>
      <c r="BM63" s="215"/>
      <c r="BN63" s="192"/>
      <c r="BO63" s="215"/>
      <c r="BP63" s="192"/>
      <c r="BQ63" s="215"/>
      <c r="BR63" s="192"/>
      <c r="BS63" s="215"/>
      <c r="BT63" s="192"/>
      <c r="BU63" s="215"/>
      <c r="BV63" s="192"/>
      <c r="BW63" s="215"/>
      <c r="BX63" s="192"/>
      <c r="BY63" s="215"/>
      <c r="BZ63" s="192"/>
      <c r="CA63" s="215"/>
      <c r="CB63" s="192"/>
      <c r="CC63" s="215"/>
      <c r="CD63" s="192"/>
      <c r="CE63" s="215"/>
      <c r="CF63" s="192"/>
      <c r="CG63" s="215"/>
      <c r="CH63" s="192"/>
      <c r="CI63" s="215"/>
      <c r="CJ63" s="192"/>
      <c r="CK63" s="215"/>
      <c r="CL63" s="192"/>
      <c r="CM63" s="215"/>
      <c r="CN63" s="192"/>
      <c r="CO63" s="215"/>
      <c r="CP63" s="192"/>
      <c r="CQ63" s="215"/>
      <c r="CR63" s="192"/>
      <c r="CS63" s="215"/>
      <c r="CT63" s="192"/>
      <c r="CU63" s="215"/>
      <c r="CV63" s="192"/>
      <c r="CW63" s="215"/>
      <c r="CX63" s="192"/>
      <c r="CY63" s="215"/>
      <c r="CZ63" s="192"/>
      <c r="DA63" s="215"/>
      <c r="DB63" s="192"/>
      <c r="DC63" s="215"/>
      <c r="DD63" s="192"/>
      <c r="DE63" s="215"/>
      <c r="DF63" s="192"/>
      <c r="DG63" s="215"/>
      <c r="DH63" s="192"/>
      <c r="DI63" s="215"/>
      <c r="DJ63" s="192"/>
      <c r="DK63" s="215"/>
      <c r="DL63" s="192"/>
      <c r="DM63" s="215"/>
      <c r="DN63" s="192"/>
      <c r="DO63" s="215"/>
      <c r="DP63" s="192"/>
      <c r="DQ63" s="215"/>
      <c r="DR63" s="192"/>
      <c r="DS63" s="215"/>
      <c r="DT63" s="192"/>
      <c r="DU63" s="215"/>
      <c r="DV63" s="192"/>
      <c r="DW63" s="215"/>
      <c r="DX63" s="192"/>
      <c r="DY63" s="215"/>
      <c r="DZ63" s="192"/>
      <c r="EA63" s="215"/>
      <c r="EB63" s="192"/>
      <c r="EC63" s="215"/>
      <c r="ED63" s="192"/>
      <c r="EE63" s="215"/>
      <c r="EF63" s="192"/>
      <c r="EG63" s="215"/>
      <c r="EH63" s="192"/>
      <c r="EI63" s="215"/>
      <c r="EJ63" s="192"/>
      <c r="EK63" s="215"/>
      <c r="EL63" s="192"/>
      <c r="EM63" s="215"/>
      <c r="EN63" s="192"/>
      <c r="EO63" s="215"/>
      <c r="EP63" s="192"/>
      <c r="EQ63" s="215"/>
      <c r="ER63" s="192"/>
      <c r="ES63" s="215"/>
      <c r="ET63" s="192"/>
      <c r="EU63" s="215"/>
      <c r="EV63" s="192"/>
      <c r="EW63" s="215"/>
      <c r="EX63" s="192"/>
      <c r="EY63" s="215"/>
      <c r="EZ63" s="192"/>
      <c r="FA63" s="215"/>
      <c r="FB63" s="192"/>
      <c r="FC63" s="215"/>
      <c r="FD63" s="192"/>
      <c r="FE63" s="215"/>
      <c r="FF63" s="192"/>
      <c r="FG63" s="215"/>
      <c r="FH63" s="192"/>
      <c r="FI63" s="215"/>
      <c r="FJ63" s="192"/>
      <c r="FK63" s="215"/>
      <c r="FL63" s="192"/>
      <c r="FM63" s="215"/>
      <c r="FN63" s="192"/>
      <c r="FO63" s="215"/>
      <c r="FP63" s="192"/>
      <c r="FQ63" s="215"/>
      <c r="FR63" s="192"/>
      <c r="FS63" s="215"/>
      <c r="FT63" s="192"/>
      <c r="FU63" s="215"/>
      <c r="FV63" s="192"/>
      <c r="FW63" s="215"/>
      <c r="FX63" s="192"/>
      <c r="FY63" s="215"/>
      <c r="FZ63" s="192"/>
      <c r="GA63" s="215"/>
      <c r="GB63" s="192"/>
      <c r="GC63" s="215"/>
      <c r="GD63" s="192"/>
      <c r="GE63" s="215"/>
      <c r="GF63" s="192"/>
      <c r="GG63" s="215"/>
      <c r="GH63" s="192"/>
      <c r="GI63" s="215"/>
      <c r="GJ63" s="192"/>
      <c r="GK63" s="215"/>
      <c r="GL63" s="192"/>
      <c r="GM63" s="215"/>
      <c r="GN63" s="192"/>
      <c r="GO63" s="215"/>
      <c r="GP63" s="192"/>
      <c r="GQ63" s="215"/>
      <c r="GR63" s="192"/>
      <c r="GS63" s="215"/>
      <c r="GT63" s="192"/>
      <c r="GU63" s="215"/>
      <c r="GV63" s="192"/>
      <c r="GW63" s="215"/>
      <c r="GX63" s="192"/>
      <c r="GY63" s="215"/>
      <c r="GZ63" s="192"/>
      <c r="HA63" s="215"/>
      <c r="HB63" s="192"/>
      <c r="HC63" s="215"/>
      <c r="HD63" s="192"/>
      <c r="HE63" s="215"/>
    </row>
    <row r="64" spans="18:213">
      <c r="R64" s="192"/>
      <c r="T64" s="192"/>
      <c r="V64" s="192"/>
      <c r="X64" s="192"/>
      <c r="Z64" s="192"/>
      <c r="AB64" s="192"/>
      <c r="AD64" s="192"/>
      <c r="AF64" s="192"/>
      <c r="AH64" s="192"/>
      <c r="AJ64" s="192"/>
      <c r="AK64" s="215"/>
      <c r="AL64" s="192"/>
      <c r="AN64" s="192"/>
      <c r="AP64" s="192"/>
      <c r="AR64" s="192"/>
      <c r="AT64" s="192"/>
      <c r="AV64" s="192"/>
      <c r="AX64" s="192"/>
      <c r="AZ64" s="192"/>
      <c r="BB64" s="192"/>
      <c r="BD64" s="192"/>
      <c r="BF64" s="192"/>
      <c r="BG64" s="215"/>
      <c r="BH64" s="192"/>
      <c r="BI64" s="215"/>
      <c r="BJ64" s="192"/>
      <c r="BK64" s="215"/>
      <c r="BL64" s="192"/>
      <c r="BM64" s="215"/>
      <c r="BN64" s="192"/>
      <c r="BO64" s="215"/>
      <c r="BP64" s="192"/>
      <c r="BQ64" s="215"/>
      <c r="BR64" s="192"/>
      <c r="BS64" s="215"/>
      <c r="BT64" s="192"/>
      <c r="BU64" s="215"/>
      <c r="BV64" s="192"/>
      <c r="BW64" s="215"/>
      <c r="BX64" s="192"/>
      <c r="BY64" s="215"/>
      <c r="BZ64" s="192"/>
      <c r="CA64" s="215"/>
      <c r="CB64" s="192"/>
      <c r="CC64" s="215"/>
      <c r="CD64" s="192"/>
      <c r="CE64" s="215"/>
      <c r="CF64" s="192"/>
      <c r="CG64" s="215"/>
      <c r="CH64" s="192"/>
      <c r="CI64" s="215"/>
      <c r="CJ64" s="192"/>
      <c r="CK64" s="215"/>
      <c r="CL64" s="192"/>
      <c r="CM64" s="215"/>
      <c r="CN64" s="192"/>
      <c r="CO64" s="215"/>
      <c r="CP64" s="192"/>
      <c r="CQ64" s="215"/>
      <c r="CR64" s="192"/>
      <c r="CS64" s="215"/>
      <c r="CT64" s="192"/>
      <c r="CU64" s="215"/>
      <c r="CV64" s="192"/>
      <c r="CW64" s="215"/>
      <c r="CX64" s="192"/>
      <c r="CY64" s="215"/>
      <c r="CZ64" s="192"/>
      <c r="DA64" s="215"/>
      <c r="DB64" s="192"/>
      <c r="DC64" s="215"/>
      <c r="DD64" s="192"/>
      <c r="DE64" s="215"/>
      <c r="DF64" s="192"/>
      <c r="DG64" s="215"/>
      <c r="DH64" s="192"/>
      <c r="DI64" s="215"/>
      <c r="DJ64" s="192"/>
      <c r="DK64" s="215"/>
      <c r="DL64" s="192"/>
      <c r="DM64" s="215"/>
      <c r="DN64" s="192"/>
      <c r="DO64" s="215"/>
      <c r="DP64" s="192"/>
      <c r="DQ64" s="215"/>
      <c r="DR64" s="192"/>
      <c r="DS64" s="215"/>
      <c r="DT64" s="192"/>
      <c r="DU64" s="215"/>
      <c r="DV64" s="192"/>
      <c r="DW64" s="215"/>
      <c r="DX64" s="192"/>
      <c r="DY64" s="215"/>
      <c r="DZ64" s="192"/>
      <c r="EA64" s="215"/>
      <c r="EB64" s="192"/>
      <c r="EC64" s="215"/>
      <c r="ED64" s="192"/>
      <c r="EE64" s="215"/>
      <c r="EF64" s="192"/>
      <c r="EG64" s="215"/>
      <c r="EH64" s="192"/>
      <c r="EI64" s="215"/>
      <c r="EJ64" s="192"/>
      <c r="EK64" s="215"/>
      <c r="EL64" s="192"/>
      <c r="EM64" s="215"/>
      <c r="EN64" s="192"/>
      <c r="EO64" s="215"/>
      <c r="EP64" s="192"/>
      <c r="EQ64" s="215"/>
      <c r="ER64" s="192"/>
      <c r="ES64" s="215"/>
      <c r="ET64" s="192"/>
      <c r="EU64" s="215"/>
      <c r="EV64" s="192"/>
      <c r="EW64" s="215"/>
      <c r="EX64" s="192"/>
      <c r="EY64" s="215"/>
      <c r="EZ64" s="192"/>
      <c r="FA64" s="215"/>
      <c r="FB64" s="192"/>
      <c r="FC64" s="215"/>
      <c r="FD64" s="192"/>
      <c r="FE64" s="215"/>
      <c r="FF64" s="192"/>
      <c r="FG64" s="215"/>
      <c r="FH64" s="192"/>
      <c r="FI64" s="215"/>
      <c r="FJ64" s="192"/>
      <c r="FK64" s="215"/>
      <c r="FL64" s="192"/>
      <c r="FM64" s="215"/>
      <c r="FN64" s="192"/>
      <c r="FO64" s="215"/>
      <c r="FP64" s="192"/>
      <c r="FQ64" s="215"/>
      <c r="FR64" s="192"/>
      <c r="FS64" s="215"/>
      <c r="FT64" s="192"/>
      <c r="FU64" s="215"/>
      <c r="FV64" s="192"/>
      <c r="FW64" s="215"/>
      <c r="FX64" s="192"/>
      <c r="FY64" s="215"/>
      <c r="FZ64" s="192"/>
      <c r="GA64" s="215"/>
      <c r="GB64" s="192"/>
      <c r="GC64" s="215"/>
      <c r="GD64" s="192"/>
      <c r="GE64" s="215"/>
      <c r="GF64" s="192"/>
      <c r="GG64" s="215"/>
      <c r="GH64" s="192"/>
      <c r="GI64" s="215"/>
      <c r="GJ64" s="192"/>
      <c r="GK64" s="215"/>
      <c r="GL64" s="192"/>
      <c r="GM64" s="215"/>
      <c r="GN64" s="192"/>
      <c r="GO64" s="215"/>
      <c r="GP64" s="192"/>
      <c r="GQ64" s="215"/>
      <c r="GR64" s="192"/>
      <c r="GS64" s="215"/>
      <c r="GT64" s="192"/>
      <c r="GU64" s="215"/>
      <c r="GV64" s="192"/>
      <c r="GW64" s="215"/>
      <c r="GX64" s="192"/>
      <c r="GY64" s="215"/>
      <c r="GZ64" s="192"/>
      <c r="HA64" s="215"/>
      <c r="HB64" s="192"/>
      <c r="HC64" s="215"/>
      <c r="HD64" s="192"/>
      <c r="HE64" s="215"/>
    </row>
    <row r="65" spans="18:213">
      <c r="R65" s="192"/>
      <c r="T65" s="192"/>
      <c r="V65" s="192"/>
      <c r="X65" s="192"/>
      <c r="Z65" s="192"/>
      <c r="AB65" s="192"/>
      <c r="AD65" s="192"/>
      <c r="AF65" s="192"/>
      <c r="AH65" s="192"/>
      <c r="AJ65" s="192"/>
      <c r="AK65" s="215"/>
      <c r="AL65" s="192"/>
      <c r="AN65" s="192"/>
      <c r="AP65" s="192"/>
      <c r="AR65" s="192"/>
      <c r="AT65" s="192"/>
      <c r="AV65" s="192"/>
      <c r="AX65" s="192"/>
      <c r="AZ65" s="192"/>
      <c r="BB65" s="192"/>
      <c r="BD65" s="192"/>
      <c r="BF65" s="192"/>
      <c r="BG65" s="215"/>
      <c r="BH65" s="192"/>
      <c r="BI65" s="215"/>
      <c r="BJ65" s="192"/>
      <c r="BK65" s="215"/>
      <c r="BL65" s="192"/>
      <c r="BM65" s="215"/>
      <c r="BN65" s="192"/>
      <c r="BO65" s="215"/>
      <c r="BP65" s="192"/>
      <c r="BQ65" s="215"/>
      <c r="BR65" s="192"/>
      <c r="BS65" s="215"/>
      <c r="BT65" s="192"/>
      <c r="BU65" s="215"/>
      <c r="BV65" s="192"/>
      <c r="BW65" s="215"/>
      <c r="BX65" s="192"/>
      <c r="BY65" s="215"/>
      <c r="BZ65" s="192"/>
      <c r="CA65" s="215"/>
      <c r="CB65" s="192"/>
      <c r="CC65" s="215"/>
      <c r="CD65" s="192"/>
      <c r="CE65" s="215"/>
      <c r="CF65" s="192"/>
      <c r="CG65" s="215"/>
      <c r="CH65" s="192"/>
      <c r="CI65" s="215"/>
      <c r="CJ65" s="192"/>
      <c r="CK65" s="215"/>
      <c r="CL65" s="192"/>
      <c r="CM65" s="215"/>
      <c r="CN65" s="192"/>
      <c r="CO65" s="215"/>
      <c r="CP65" s="192"/>
      <c r="CQ65" s="215"/>
      <c r="CR65" s="192"/>
      <c r="CS65" s="215"/>
      <c r="CT65" s="192"/>
      <c r="CU65" s="215"/>
      <c r="CV65" s="192"/>
      <c r="CW65" s="215"/>
      <c r="CX65" s="192"/>
      <c r="CY65" s="215"/>
      <c r="CZ65" s="192"/>
      <c r="DA65" s="215"/>
      <c r="DB65" s="192"/>
      <c r="DC65" s="215"/>
      <c r="DD65" s="192"/>
      <c r="DE65" s="215"/>
      <c r="DF65" s="192"/>
      <c r="DG65" s="215"/>
      <c r="DH65" s="192"/>
      <c r="DI65" s="215"/>
      <c r="DJ65" s="192"/>
      <c r="DK65" s="215"/>
      <c r="DL65" s="192"/>
      <c r="DM65" s="215"/>
      <c r="DN65" s="192"/>
      <c r="DO65" s="215"/>
      <c r="DP65" s="192"/>
      <c r="DQ65" s="215"/>
      <c r="DR65" s="192"/>
      <c r="DS65" s="215"/>
      <c r="DT65" s="192"/>
      <c r="DU65" s="215"/>
      <c r="DV65" s="192"/>
      <c r="DW65" s="215"/>
      <c r="DX65" s="192"/>
      <c r="DY65" s="215"/>
      <c r="DZ65" s="192"/>
      <c r="EA65" s="215"/>
      <c r="EB65" s="192"/>
      <c r="EC65" s="215"/>
      <c r="ED65" s="192"/>
      <c r="EE65" s="215"/>
      <c r="EF65" s="192"/>
      <c r="EG65" s="215"/>
      <c r="EH65" s="192"/>
      <c r="EI65" s="215"/>
      <c r="EJ65" s="192"/>
      <c r="EK65" s="215"/>
      <c r="EL65" s="192"/>
      <c r="EM65" s="215"/>
      <c r="EN65" s="192"/>
      <c r="EO65" s="215"/>
      <c r="EP65" s="192"/>
      <c r="EQ65" s="215"/>
      <c r="ER65" s="192"/>
      <c r="ES65" s="215"/>
      <c r="ET65" s="192"/>
      <c r="EU65" s="215"/>
      <c r="EV65" s="192"/>
      <c r="EW65" s="215"/>
      <c r="EX65" s="192"/>
      <c r="EY65" s="215"/>
      <c r="EZ65" s="192"/>
      <c r="FA65" s="215"/>
      <c r="FB65" s="192"/>
      <c r="FC65" s="215"/>
      <c r="FD65" s="192"/>
      <c r="FE65" s="215"/>
      <c r="FF65" s="192"/>
      <c r="FG65" s="215"/>
      <c r="FH65" s="192"/>
      <c r="FI65" s="215"/>
      <c r="FJ65" s="192"/>
      <c r="FK65" s="215"/>
      <c r="FL65" s="192"/>
      <c r="FM65" s="215"/>
      <c r="FN65" s="192"/>
      <c r="FO65" s="215"/>
      <c r="FP65" s="192"/>
      <c r="FQ65" s="215"/>
      <c r="FR65" s="192"/>
      <c r="FS65" s="215"/>
      <c r="FT65" s="192"/>
      <c r="FU65" s="215"/>
      <c r="FV65" s="192"/>
      <c r="FW65" s="215"/>
      <c r="FX65" s="192"/>
      <c r="FY65" s="215"/>
      <c r="FZ65" s="192"/>
      <c r="GA65" s="215"/>
      <c r="GB65" s="192"/>
      <c r="GC65" s="215"/>
      <c r="GD65" s="192"/>
      <c r="GE65" s="215"/>
      <c r="GF65" s="192"/>
      <c r="GG65" s="215"/>
      <c r="GH65" s="192"/>
      <c r="GI65" s="215"/>
      <c r="GJ65" s="192"/>
      <c r="GK65" s="215"/>
      <c r="GL65" s="192"/>
      <c r="GM65" s="215"/>
      <c r="GN65" s="192"/>
      <c r="GO65" s="215"/>
      <c r="GP65" s="192"/>
      <c r="GQ65" s="215"/>
      <c r="GR65" s="192"/>
      <c r="GS65" s="215"/>
      <c r="GT65" s="192"/>
      <c r="GU65" s="215"/>
      <c r="GV65" s="192"/>
      <c r="GW65" s="215"/>
      <c r="GX65" s="192"/>
      <c r="GY65" s="215"/>
      <c r="GZ65" s="192"/>
      <c r="HA65" s="215"/>
      <c r="HB65" s="192"/>
      <c r="HC65" s="215"/>
      <c r="HD65" s="192"/>
      <c r="HE65" s="215"/>
    </row>
    <row r="66" spans="18:213">
      <c r="R66" s="192"/>
      <c r="T66" s="192"/>
      <c r="V66" s="192"/>
      <c r="X66" s="192"/>
      <c r="Z66" s="192"/>
      <c r="AB66" s="192"/>
      <c r="AD66" s="192"/>
      <c r="AF66" s="192"/>
      <c r="AH66" s="192"/>
      <c r="AJ66" s="192"/>
      <c r="AK66" s="215"/>
      <c r="AL66" s="192"/>
      <c r="AN66" s="192"/>
      <c r="AP66" s="192"/>
      <c r="AR66" s="192"/>
      <c r="AT66" s="192"/>
      <c r="AV66" s="192"/>
      <c r="AX66" s="192"/>
      <c r="AZ66" s="192"/>
      <c r="BB66" s="192"/>
      <c r="BD66" s="192"/>
      <c r="BF66" s="192"/>
      <c r="BG66" s="215"/>
      <c r="BH66" s="192"/>
      <c r="BI66" s="215"/>
      <c r="BJ66" s="192"/>
      <c r="BK66" s="215"/>
      <c r="BL66" s="192"/>
      <c r="BM66" s="215"/>
      <c r="BN66" s="192"/>
      <c r="BO66" s="215"/>
      <c r="BP66" s="192"/>
      <c r="BQ66" s="215"/>
      <c r="BR66" s="192"/>
      <c r="BS66" s="215"/>
      <c r="BT66" s="192"/>
      <c r="BU66" s="215"/>
      <c r="BV66" s="192"/>
      <c r="BW66" s="215"/>
      <c r="BX66" s="192"/>
      <c r="BY66" s="215"/>
      <c r="BZ66" s="192"/>
      <c r="CA66" s="215"/>
      <c r="CB66" s="192"/>
      <c r="CC66" s="215"/>
      <c r="CD66" s="192"/>
      <c r="CE66" s="215"/>
      <c r="CF66" s="192"/>
      <c r="CG66" s="215"/>
      <c r="CH66" s="192"/>
      <c r="CI66" s="215"/>
      <c r="CJ66" s="192"/>
      <c r="CK66" s="215"/>
      <c r="CL66" s="192"/>
      <c r="CM66" s="215"/>
      <c r="CN66" s="192"/>
      <c r="CO66" s="215"/>
      <c r="CP66" s="192"/>
      <c r="CQ66" s="215"/>
      <c r="CR66" s="192"/>
      <c r="CS66" s="215"/>
      <c r="CT66" s="192"/>
      <c r="CU66" s="215"/>
      <c r="CV66" s="192"/>
      <c r="CW66" s="215"/>
      <c r="CX66" s="192"/>
      <c r="CY66" s="215"/>
      <c r="CZ66" s="192"/>
      <c r="DA66" s="215"/>
      <c r="DB66" s="192"/>
      <c r="DC66" s="215"/>
      <c r="DD66" s="192"/>
      <c r="DE66" s="215"/>
      <c r="DF66" s="192"/>
      <c r="DG66" s="215"/>
      <c r="DH66" s="192"/>
      <c r="DI66" s="215"/>
      <c r="DJ66" s="192"/>
      <c r="DK66" s="215"/>
      <c r="DL66" s="192"/>
      <c r="DM66" s="215"/>
      <c r="DN66" s="192"/>
      <c r="DO66" s="215"/>
      <c r="DP66" s="192"/>
      <c r="DQ66" s="215"/>
      <c r="DR66" s="192"/>
      <c r="DS66" s="215"/>
      <c r="DT66" s="192"/>
      <c r="DU66" s="215"/>
      <c r="DV66" s="192"/>
      <c r="DW66" s="215"/>
      <c r="DX66" s="192"/>
      <c r="DY66" s="215"/>
      <c r="DZ66" s="192"/>
      <c r="EA66" s="215"/>
      <c r="EB66" s="192"/>
      <c r="EC66" s="215"/>
      <c r="ED66" s="192"/>
      <c r="EE66" s="215"/>
      <c r="EF66" s="192"/>
      <c r="EG66" s="215"/>
      <c r="EH66" s="192"/>
      <c r="EI66" s="215"/>
      <c r="EJ66" s="192"/>
      <c r="EK66" s="215"/>
      <c r="EL66" s="192"/>
      <c r="EM66" s="215"/>
      <c r="EN66" s="192"/>
      <c r="EO66" s="215"/>
      <c r="EP66" s="192"/>
      <c r="EQ66" s="215"/>
      <c r="ER66" s="192"/>
      <c r="ES66" s="215"/>
      <c r="ET66" s="192"/>
      <c r="EU66" s="215"/>
      <c r="EV66" s="192"/>
      <c r="EW66" s="215"/>
      <c r="EX66" s="192"/>
      <c r="EY66" s="215"/>
      <c r="EZ66" s="192"/>
      <c r="FA66" s="215"/>
      <c r="FB66" s="192"/>
      <c r="FC66" s="215"/>
      <c r="FD66" s="192"/>
      <c r="FE66" s="215"/>
      <c r="FF66" s="192"/>
      <c r="FG66" s="215"/>
      <c r="FH66" s="192"/>
      <c r="FI66" s="215"/>
      <c r="FJ66" s="192"/>
      <c r="FK66" s="215"/>
      <c r="FL66" s="192"/>
      <c r="FM66" s="215"/>
      <c r="FN66" s="192"/>
      <c r="FO66" s="215"/>
      <c r="FP66" s="192"/>
      <c r="FQ66" s="215"/>
      <c r="FR66" s="192"/>
      <c r="FS66" s="215"/>
      <c r="FT66" s="192"/>
      <c r="FU66" s="215"/>
      <c r="FV66" s="192"/>
      <c r="FW66" s="215"/>
      <c r="FX66" s="192"/>
      <c r="FY66" s="215"/>
      <c r="FZ66" s="192"/>
      <c r="GA66" s="215"/>
      <c r="GB66" s="192"/>
      <c r="GC66" s="215"/>
      <c r="GD66" s="192"/>
      <c r="GE66" s="215"/>
      <c r="GF66" s="192"/>
      <c r="GG66" s="215"/>
      <c r="GH66" s="192"/>
      <c r="GI66" s="215"/>
      <c r="GJ66" s="192"/>
      <c r="GK66" s="215"/>
      <c r="GL66" s="192"/>
      <c r="GM66" s="215"/>
      <c r="GN66" s="192"/>
      <c r="GO66" s="215"/>
      <c r="GP66" s="192"/>
      <c r="GQ66" s="215"/>
      <c r="GR66" s="192"/>
      <c r="GS66" s="215"/>
      <c r="GT66" s="192"/>
      <c r="GU66" s="215"/>
      <c r="GV66" s="192"/>
      <c r="GW66" s="215"/>
      <c r="GX66" s="192"/>
      <c r="GY66" s="215"/>
      <c r="GZ66" s="192"/>
      <c r="HA66" s="215"/>
      <c r="HB66" s="192"/>
      <c r="HC66" s="215"/>
      <c r="HD66" s="192"/>
      <c r="HE66" s="215"/>
    </row>
    <row r="67" spans="18:213">
      <c r="R67" s="192"/>
      <c r="T67" s="192"/>
      <c r="V67" s="192"/>
      <c r="X67" s="192"/>
      <c r="Z67" s="192"/>
      <c r="AB67" s="192"/>
      <c r="AD67" s="192"/>
      <c r="AF67" s="192"/>
      <c r="AH67" s="192"/>
      <c r="AJ67" s="192"/>
      <c r="AK67" s="215"/>
      <c r="AL67" s="192"/>
      <c r="AN67" s="192"/>
      <c r="AP67" s="192"/>
      <c r="AR67" s="192"/>
      <c r="AT67" s="192"/>
      <c r="AV67" s="192"/>
      <c r="AX67" s="192"/>
      <c r="AZ67" s="192"/>
      <c r="BB67" s="192"/>
      <c r="BD67" s="192"/>
      <c r="BF67" s="192"/>
      <c r="BG67" s="215"/>
      <c r="BH67" s="192"/>
      <c r="BI67" s="215"/>
      <c r="BJ67" s="192"/>
      <c r="BK67" s="215"/>
      <c r="BL67" s="192"/>
      <c r="BM67" s="215"/>
      <c r="BN67" s="192"/>
      <c r="BO67" s="215"/>
      <c r="BP67" s="192"/>
      <c r="BQ67" s="215"/>
      <c r="BR67" s="192"/>
      <c r="BS67" s="215"/>
      <c r="BT67" s="192"/>
      <c r="BU67" s="215"/>
      <c r="BV67" s="192"/>
      <c r="BW67" s="215"/>
      <c r="BX67" s="192"/>
      <c r="BY67" s="215"/>
      <c r="BZ67" s="192"/>
      <c r="CA67" s="215"/>
      <c r="CB67" s="192"/>
      <c r="CC67" s="215"/>
      <c r="CD67" s="192"/>
      <c r="CE67" s="215"/>
      <c r="CF67" s="192"/>
      <c r="CG67" s="215"/>
      <c r="CH67" s="192"/>
      <c r="CI67" s="215"/>
      <c r="CJ67" s="192"/>
      <c r="CK67" s="215"/>
      <c r="CL67" s="192"/>
      <c r="CM67" s="215"/>
      <c r="CN67" s="192"/>
      <c r="CO67" s="215"/>
      <c r="CP67" s="192"/>
      <c r="CQ67" s="215"/>
      <c r="CR67" s="192"/>
      <c r="CS67" s="215"/>
      <c r="CT67" s="192"/>
      <c r="CU67" s="215"/>
      <c r="CV67" s="192"/>
      <c r="CW67" s="215"/>
      <c r="CX67" s="192"/>
      <c r="CY67" s="215"/>
      <c r="CZ67" s="192"/>
      <c r="DA67" s="215"/>
      <c r="DB67" s="192"/>
      <c r="DC67" s="215"/>
      <c r="DD67" s="192"/>
      <c r="DE67" s="215"/>
      <c r="DF67" s="192"/>
      <c r="DG67" s="215"/>
      <c r="DH67" s="192"/>
      <c r="DI67" s="215"/>
      <c r="DJ67" s="192"/>
      <c r="DK67" s="215"/>
      <c r="DL67" s="192"/>
      <c r="DM67" s="215"/>
      <c r="DN67" s="192"/>
      <c r="DO67" s="215"/>
      <c r="DP67" s="192"/>
      <c r="DQ67" s="215"/>
      <c r="DR67" s="192"/>
      <c r="DS67" s="215"/>
      <c r="DT67" s="192"/>
      <c r="DU67" s="215"/>
      <c r="DV67" s="192"/>
      <c r="DW67" s="215"/>
      <c r="DX67" s="192"/>
      <c r="DY67" s="215"/>
      <c r="DZ67" s="192"/>
      <c r="EA67" s="215"/>
      <c r="EB67" s="192"/>
      <c r="EC67" s="215"/>
      <c r="ED67" s="192"/>
      <c r="EE67" s="215"/>
      <c r="EF67" s="192"/>
      <c r="EG67" s="215"/>
      <c r="EH67" s="192"/>
      <c r="EI67" s="215"/>
      <c r="EJ67" s="192"/>
      <c r="EK67" s="215"/>
      <c r="EL67" s="192"/>
      <c r="EM67" s="215"/>
      <c r="EN67" s="192"/>
      <c r="EO67" s="215"/>
      <c r="EP67" s="192"/>
      <c r="EQ67" s="215"/>
      <c r="ER67" s="192"/>
      <c r="ES67" s="215"/>
      <c r="ET67" s="192"/>
      <c r="EU67" s="215"/>
      <c r="EV67" s="192"/>
      <c r="EW67" s="215"/>
      <c r="EX67" s="192"/>
      <c r="EY67" s="215"/>
      <c r="EZ67" s="192"/>
      <c r="FA67" s="215"/>
      <c r="FB67" s="192"/>
      <c r="FC67" s="215"/>
      <c r="FD67" s="192"/>
      <c r="FE67" s="215"/>
      <c r="FF67" s="192"/>
      <c r="FG67" s="215"/>
      <c r="FH67" s="192"/>
      <c r="FI67" s="215"/>
      <c r="FJ67" s="192"/>
      <c r="FK67" s="215"/>
      <c r="FL67" s="192"/>
      <c r="FM67" s="215"/>
      <c r="FN67" s="192"/>
      <c r="FO67" s="215"/>
      <c r="FP67" s="192"/>
      <c r="FQ67" s="215"/>
      <c r="FR67" s="192"/>
      <c r="FS67" s="215"/>
      <c r="FT67" s="192"/>
      <c r="FU67" s="215"/>
      <c r="FV67" s="192"/>
      <c r="FW67" s="215"/>
      <c r="FX67" s="192"/>
      <c r="FY67" s="215"/>
      <c r="FZ67" s="192"/>
      <c r="GA67" s="215"/>
      <c r="GB67" s="192"/>
      <c r="GC67" s="215"/>
      <c r="GD67" s="192"/>
      <c r="GE67" s="215"/>
      <c r="GF67" s="192"/>
      <c r="GG67" s="215"/>
      <c r="GH67" s="192"/>
      <c r="GI67" s="215"/>
      <c r="GJ67" s="192"/>
      <c r="GK67" s="215"/>
      <c r="GL67" s="192"/>
      <c r="GM67" s="215"/>
      <c r="GN67" s="192"/>
      <c r="GO67" s="215"/>
      <c r="GP67" s="192"/>
      <c r="GQ67" s="215"/>
      <c r="GR67" s="192"/>
      <c r="GS67" s="215"/>
      <c r="GT67" s="192"/>
      <c r="GU67" s="215"/>
      <c r="GV67" s="192"/>
      <c r="GW67" s="215"/>
      <c r="GX67" s="192"/>
      <c r="GY67" s="215"/>
      <c r="GZ67" s="192"/>
      <c r="HA67" s="215"/>
      <c r="HB67" s="192"/>
      <c r="HC67" s="215"/>
      <c r="HD67" s="192"/>
      <c r="HE67" s="215"/>
    </row>
    <row r="68" spans="18:213">
      <c r="R68" s="192"/>
      <c r="T68" s="192"/>
      <c r="V68" s="192"/>
      <c r="X68" s="192"/>
      <c r="Z68" s="192"/>
      <c r="AB68" s="192"/>
      <c r="AD68" s="192"/>
      <c r="AF68" s="192"/>
      <c r="AH68" s="192"/>
      <c r="AJ68" s="192"/>
      <c r="AK68" s="215"/>
      <c r="AL68" s="192"/>
      <c r="AN68" s="192"/>
      <c r="AP68" s="192"/>
      <c r="AR68" s="192"/>
      <c r="AT68" s="192"/>
      <c r="AV68" s="192"/>
      <c r="AX68" s="192"/>
      <c r="AZ68" s="192"/>
      <c r="BB68" s="192"/>
      <c r="BD68" s="192"/>
      <c r="BF68" s="192"/>
      <c r="BG68" s="215"/>
      <c r="BH68" s="192"/>
      <c r="BI68" s="215"/>
      <c r="BJ68" s="192"/>
      <c r="BK68" s="215"/>
      <c r="BL68" s="192"/>
      <c r="BM68" s="215"/>
      <c r="BN68" s="192"/>
      <c r="BO68" s="215"/>
      <c r="BP68" s="192"/>
      <c r="BQ68" s="215"/>
      <c r="BR68" s="192"/>
      <c r="BS68" s="215"/>
      <c r="BT68" s="192"/>
      <c r="BU68" s="215"/>
      <c r="BV68" s="192"/>
      <c r="BW68" s="215"/>
      <c r="BX68" s="192"/>
      <c r="BY68" s="215"/>
      <c r="BZ68" s="192"/>
      <c r="CA68" s="215"/>
      <c r="CB68" s="192"/>
      <c r="CC68" s="215"/>
      <c r="CD68" s="192"/>
      <c r="CE68" s="215"/>
      <c r="CF68" s="192"/>
      <c r="CG68" s="215"/>
      <c r="CH68" s="192"/>
      <c r="CI68" s="215"/>
      <c r="CJ68" s="192"/>
      <c r="CK68" s="215"/>
      <c r="CL68" s="192"/>
      <c r="CM68" s="215"/>
      <c r="CN68" s="192"/>
      <c r="CO68" s="215"/>
      <c r="CP68" s="192"/>
      <c r="CQ68" s="215"/>
      <c r="CR68" s="192"/>
      <c r="CS68" s="215"/>
      <c r="CT68" s="192"/>
      <c r="CU68" s="215"/>
      <c r="CV68" s="192"/>
      <c r="CW68" s="215"/>
      <c r="CX68" s="192"/>
      <c r="CY68" s="215"/>
      <c r="CZ68" s="192"/>
      <c r="DA68" s="215"/>
      <c r="DB68" s="192"/>
      <c r="DC68" s="215"/>
      <c r="DD68" s="192"/>
      <c r="DE68" s="215"/>
      <c r="DF68" s="192"/>
      <c r="DG68" s="215"/>
      <c r="DH68" s="192"/>
      <c r="DI68" s="215"/>
      <c r="DJ68" s="192"/>
      <c r="DK68" s="215"/>
      <c r="DL68" s="192"/>
      <c r="DM68" s="215"/>
      <c r="DN68" s="192"/>
      <c r="DO68" s="215"/>
      <c r="DP68" s="192"/>
      <c r="DQ68" s="215"/>
      <c r="DR68" s="192"/>
      <c r="DS68" s="215"/>
      <c r="DT68" s="192"/>
      <c r="DU68" s="215"/>
      <c r="DV68" s="192"/>
      <c r="DW68" s="215"/>
      <c r="DX68" s="192"/>
      <c r="DY68" s="215"/>
      <c r="DZ68" s="192"/>
      <c r="EA68" s="215"/>
      <c r="EB68" s="192"/>
      <c r="EC68" s="215"/>
      <c r="ED68" s="192"/>
      <c r="EE68" s="215"/>
      <c r="EF68" s="192"/>
      <c r="EG68" s="215"/>
      <c r="EH68" s="192"/>
      <c r="EI68" s="215"/>
      <c r="EJ68" s="192"/>
      <c r="EK68" s="215"/>
      <c r="EL68" s="192"/>
      <c r="EM68" s="215"/>
      <c r="EN68" s="192"/>
      <c r="EO68" s="215"/>
      <c r="EP68" s="192"/>
      <c r="EQ68" s="215"/>
      <c r="ER68" s="192"/>
      <c r="ES68" s="215"/>
      <c r="ET68" s="192"/>
      <c r="EU68" s="215"/>
      <c r="EV68" s="192"/>
      <c r="EW68" s="215"/>
      <c r="EX68" s="192"/>
      <c r="EY68" s="215"/>
      <c r="EZ68" s="192"/>
      <c r="FA68" s="215"/>
      <c r="FB68" s="192"/>
      <c r="FC68" s="215"/>
      <c r="FD68" s="192"/>
      <c r="FE68" s="215"/>
      <c r="FF68" s="192"/>
      <c r="FG68" s="215"/>
      <c r="FH68" s="192"/>
      <c r="FI68" s="215"/>
      <c r="FJ68" s="192"/>
      <c r="FK68" s="215"/>
      <c r="FL68" s="192"/>
      <c r="FM68" s="215"/>
      <c r="FN68" s="192"/>
      <c r="FO68" s="215"/>
      <c r="FP68" s="192"/>
      <c r="FQ68" s="215"/>
      <c r="FR68" s="192"/>
      <c r="FS68" s="215"/>
      <c r="FT68" s="192"/>
      <c r="FU68" s="215"/>
      <c r="FV68" s="192"/>
      <c r="FW68" s="215"/>
      <c r="FX68" s="192"/>
      <c r="FY68" s="215"/>
      <c r="FZ68" s="192"/>
      <c r="GA68" s="215"/>
      <c r="GB68" s="192"/>
      <c r="GC68" s="215"/>
      <c r="GD68" s="192"/>
      <c r="GE68" s="215"/>
      <c r="GF68" s="192"/>
      <c r="GG68" s="215"/>
      <c r="GH68" s="192"/>
      <c r="GI68" s="215"/>
      <c r="GJ68" s="192"/>
      <c r="GK68" s="215"/>
      <c r="GL68" s="192"/>
      <c r="GM68" s="215"/>
      <c r="GN68" s="192"/>
      <c r="GO68" s="215"/>
      <c r="GP68" s="192"/>
      <c r="GQ68" s="215"/>
      <c r="GR68" s="192"/>
      <c r="GS68" s="215"/>
      <c r="GT68" s="192"/>
      <c r="GU68" s="215"/>
      <c r="GV68" s="192"/>
      <c r="GW68" s="215"/>
      <c r="GX68" s="192"/>
      <c r="GY68" s="215"/>
      <c r="GZ68" s="192"/>
      <c r="HA68" s="215"/>
      <c r="HB68" s="192"/>
      <c r="HC68" s="215"/>
      <c r="HD68" s="192"/>
      <c r="HE68" s="215"/>
    </row>
    <row r="69" spans="18:213">
      <c r="R69" s="192"/>
      <c r="T69" s="192"/>
      <c r="V69" s="192"/>
      <c r="X69" s="192"/>
      <c r="Z69" s="192"/>
      <c r="AB69" s="192"/>
      <c r="AD69" s="192"/>
      <c r="AF69" s="192"/>
      <c r="AH69" s="192"/>
      <c r="AJ69" s="192"/>
      <c r="AK69" s="215"/>
      <c r="AL69" s="192"/>
      <c r="AN69" s="192"/>
      <c r="AP69" s="192"/>
      <c r="AR69" s="192"/>
      <c r="AT69" s="192"/>
      <c r="AV69" s="192"/>
      <c r="AX69" s="192"/>
      <c r="AZ69" s="192"/>
      <c r="BB69" s="192"/>
      <c r="BD69" s="192"/>
      <c r="BF69" s="192"/>
      <c r="BG69" s="215"/>
      <c r="BH69" s="192"/>
      <c r="BI69" s="215"/>
      <c r="BJ69" s="192"/>
      <c r="BK69" s="215"/>
      <c r="BL69" s="192"/>
      <c r="BM69" s="215"/>
      <c r="BN69" s="192"/>
      <c r="BO69" s="215"/>
      <c r="BP69" s="192"/>
      <c r="BQ69" s="215"/>
      <c r="BR69" s="192"/>
      <c r="BS69" s="215"/>
      <c r="BT69" s="192"/>
      <c r="BU69" s="215"/>
      <c r="BV69" s="192"/>
      <c r="BW69" s="215"/>
      <c r="BX69" s="192"/>
      <c r="BY69" s="215"/>
      <c r="BZ69" s="192"/>
      <c r="CA69" s="215"/>
      <c r="CB69" s="192"/>
      <c r="CC69" s="215"/>
      <c r="CD69" s="192"/>
      <c r="CE69" s="215"/>
      <c r="CF69" s="192"/>
      <c r="CG69" s="215"/>
      <c r="CH69" s="192"/>
      <c r="CI69" s="215"/>
      <c r="CJ69" s="192"/>
      <c r="CK69" s="215"/>
      <c r="CL69" s="192"/>
      <c r="CM69" s="215"/>
      <c r="CN69" s="192"/>
      <c r="CO69" s="215"/>
      <c r="CP69" s="192"/>
      <c r="CQ69" s="215"/>
      <c r="CR69" s="192"/>
      <c r="CS69" s="215"/>
      <c r="CT69" s="192"/>
      <c r="CU69" s="215"/>
      <c r="CV69" s="192"/>
      <c r="CW69" s="215"/>
      <c r="CX69" s="192"/>
      <c r="CY69" s="215"/>
      <c r="CZ69" s="192"/>
      <c r="DA69" s="215"/>
      <c r="DB69" s="192"/>
      <c r="DC69" s="215"/>
      <c r="DD69" s="192"/>
      <c r="DE69" s="215"/>
      <c r="DF69" s="192"/>
      <c r="DG69" s="215"/>
      <c r="DH69" s="192"/>
      <c r="DI69" s="215"/>
      <c r="DJ69" s="192"/>
      <c r="DK69" s="215"/>
      <c r="DL69" s="192"/>
      <c r="DM69" s="215"/>
      <c r="DN69" s="192"/>
      <c r="DO69" s="215"/>
      <c r="DP69" s="192"/>
      <c r="DQ69" s="215"/>
      <c r="DR69" s="192"/>
      <c r="DS69" s="215"/>
      <c r="DT69" s="192"/>
      <c r="DU69" s="215"/>
      <c r="DV69" s="192"/>
      <c r="DW69" s="215"/>
      <c r="DX69" s="192"/>
      <c r="DY69" s="215"/>
      <c r="DZ69" s="192"/>
      <c r="EA69" s="215"/>
      <c r="EB69" s="192"/>
      <c r="EC69" s="215"/>
      <c r="ED69" s="192"/>
      <c r="EE69" s="215"/>
      <c r="EF69" s="192"/>
      <c r="EG69" s="215"/>
      <c r="EH69" s="192"/>
      <c r="EI69" s="215"/>
      <c r="EJ69" s="192"/>
      <c r="EK69" s="215"/>
      <c r="EL69" s="192"/>
      <c r="EM69" s="215"/>
      <c r="EN69" s="192"/>
      <c r="EO69" s="215"/>
      <c r="EP69" s="192"/>
      <c r="EQ69" s="215"/>
      <c r="ER69" s="192"/>
      <c r="ES69" s="215"/>
      <c r="ET69" s="192"/>
      <c r="EU69" s="215"/>
      <c r="EV69" s="192"/>
      <c r="EW69" s="215"/>
      <c r="EX69" s="192"/>
      <c r="EY69" s="215"/>
      <c r="EZ69" s="192"/>
      <c r="FA69" s="215"/>
      <c r="FB69" s="192"/>
      <c r="FC69" s="215"/>
      <c r="FD69" s="192"/>
      <c r="FE69" s="215"/>
      <c r="FF69" s="192"/>
      <c r="FG69" s="215"/>
      <c r="FH69" s="192"/>
      <c r="FI69" s="215"/>
      <c r="FJ69" s="192"/>
      <c r="FK69" s="215"/>
      <c r="FL69" s="192"/>
      <c r="FM69" s="215"/>
      <c r="FN69" s="192"/>
      <c r="FO69" s="215"/>
      <c r="FP69" s="192"/>
      <c r="FQ69" s="215"/>
      <c r="FR69" s="192"/>
      <c r="FS69" s="215"/>
      <c r="FT69" s="192"/>
      <c r="FU69" s="215"/>
      <c r="FV69" s="192"/>
      <c r="FW69" s="215"/>
      <c r="FX69" s="192"/>
      <c r="FY69" s="215"/>
      <c r="FZ69" s="192"/>
      <c r="GA69" s="215"/>
      <c r="GB69" s="192"/>
      <c r="GC69" s="215"/>
      <c r="GD69" s="192"/>
      <c r="GE69" s="215"/>
      <c r="GF69" s="192"/>
      <c r="GG69" s="215"/>
      <c r="GH69" s="192"/>
      <c r="GI69" s="215"/>
      <c r="GJ69" s="192"/>
      <c r="GK69" s="215"/>
      <c r="GL69" s="192"/>
      <c r="GM69" s="215"/>
      <c r="GN69" s="192"/>
      <c r="GO69" s="215"/>
      <c r="GP69" s="192"/>
      <c r="GQ69" s="215"/>
      <c r="GR69" s="192"/>
      <c r="GS69" s="215"/>
      <c r="GT69" s="192"/>
      <c r="GU69" s="215"/>
      <c r="GV69" s="192"/>
      <c r="GW69" s="215"/>
      <c r="GX69" s="192"/>
      <c r="GY69" s="215"/>
      <c r="GZ69" s="192"/>
      <c r="HA69" s="215"/>
      <c r="HB69" s="192"/>
      <c r="HC69" s="215"/>
      <c r="HD69" s="192"/>
      <c r="HE69" s="215"/>
    </row>
    <row r="70" spans="18:213">
      <c r="R70" s="192"/>
      <c r="T70" s="192"/>
      <c r="V70" s="192"/>
      <c r="X70" s="192"/>
      <c r="Z70" s="192"/>
      <c r="AB70" s="192"/>
      <c r="AD70" s="192"/>
      <c r="AF70" s="192"/>
      <c r="AH70" s="192"/>
      <c r="AJ70" s="192"/>
      <c r="AK70" s="215"/>
      <c r="AL70" s="192"/>
      <c r="AN70" s="192"/>
      <c r="AP70" s="192"/>
      <c r="AR70" s="192"/>
      <c r="AT70" s="192"/>
      <c r="AV70" s="192"/>
      <c r="AX70" s="192"/>
      <c r="AZ70" s="192"/>
      <c r="BB70" s="192"/>
      <c r="BD70" s="192"/>
      <c r="BF70" s="192"/>
      <c r="BG70" s="215"/>
      <c r="BH70" s="192"/>
      <c r="BI70" s="215"/>
      <c r="BJ70" s="192"/>
      <c r="BK70" s="215"/>
      <c r="BL70" s="192"/>
      <c r="BM70" s="215"/>
      <c r="BN70" s="192"/>
      <c r="BO70" s="215"/>
      <c r="BP70" s="192"/>
      <c r="BQ70" s="215"/>
      <c r="BR70" s="192"/>
      <c r="BS70" s="215"/>
      <c r="BT70" s="192"/>
      <c r="BU70" s="215"/>
      <c r="BV70" s="192"/>
      <c r="BW70" s="215"/>
      <c r="BX70" s="192"/>
      <c r="BY70" s="215"/>
      <c r="BZ70" s="192"/>
      <c r="CA70" s="215"/>
      <c r="CB70" s="192"/>
      <c r="CC70" s="215"/>
      <c r="CD70" s="192"/>
      <c r="CE70" s="215"/>
      <c r="CF70" s="192"/>
      <c r="CG70" s="215"/>
      <c r="CH70" s="192"/>
      <c r="CI70" s="215"/>
      <c r="CJ70" s="192"/>
      <c r="CK70" s="215"/>
      <c r="CL70" s="192"/>
      <c r="CM70" s="215"/>
      <c r="CN70" s="192"/>
      <c r="CO70" s="215"/>
      <c r="CP70" s="192"/>
      <c r="CQ70" s="215"/>
      <c r="CR70" s="192"/>
      <c r="CS70" s="215"/>
      <c r="CT70" s="192"/>
      <c r="CU70" s="215"/>
      <c r="CV70" s="192"/>
      <c r="CW70" s="215"/>
      <c r="CX70" s="192"/>
      <c r="CY70" s="215"/>
      <c r="CZ70" s="192"/>
      <c r="DA70" s="215"/>
      <c r="DB70" s="192"/>
      <c r="DC70" s="215"/>
      <c r="DD70" s="192"/>
      <c r="DE70" s="215"/>
      <c r="DF70" s="192"/>
      <c r="DG70" s="215"/>
      <c r="DH70" s="192"/>
      <c r="DI70" s="215"/>
      <c r="DJ70" s="192"/>
      <c r="DK70" s="215"/>
      <c r="DL70" s="192"/>
      <c r="DM70" s="215"/>
      <c r="DN70" s="192"/>
      <c r="DO70" s="215"/>
      <c r="DP70" s="192"/>
      <c r="DQ70" s="215"/>
      <c r="DR70" s="192"/>
      <c r="DS70" s="215"/>
      <c r="DT70" s="192"/>
      <c r="DU70" s="215"/>
      <c r="DV70" s="192"/>
      <c r="DW70" s="215"/>
      <c r="DX70" s="192"/>
      <c r="DY70" s="215"/>
      <c r="DZ70" s="192"/>
      <c r="EA70" s="215"/>
      <c r="EB70" s="192"/>
      <c r="EC70" s="215"/>
      <c r="ED70" s="192"/>
      <c r="EE70" s="215"/>
      <c r="EF70" s="192"/>
      <c r="EG70" s="215"/>
      <c r="EH70" s="192"/>
      <c r="EI70" s="215"/>
      <c r="EJ70" s="192"/>
      <c r="EK70" s="215"/>
      <c r="EL70" s="192"/>
      <c r="EM70" s="215"/>
      <c r="EN70" s="192"/>
      <c r="EO70" s="215"/>
      <c r="EP70" s="192"/>
      <c r="EQ70" s="215"/>
      <c r="ER70" s="192"/>
      <c r="ES70" s="215"/>
      <c r="ET70" s="192"/>
      <c r="EU70" s="215"/>
      <c r="EV70" s="192"/>
      <c r="EW70" s="215"/>
      <c r="EX70" s="192"/>
      <c r="EY70" s="215"/>
      <c r="EZ70" s="192"/>
      <c r="FA70" s="215"/>
      <c r="FB70" s="192"/>
      <c r="FC70" s="215"/>
      <c r="FD70" s="192"/>
      <c r="FE70" s="215"/>
      <c r="FF70" s="192"/>
      <c r="FG70" s="215"/>
      <c r="FH70" s="192"/>
      <c r="FI70" s="215"/>
      <c r="FJ70" s="192"/>
      <c r="FK70" s="215"/>
      <c r="FL70" s="192"/>
      <c r="FM70" s="215"/>
      <c r="FN70" s="192"/>
      <c r="FO70" s="215"/>
      <c r="FP70" s="192"/>
      <c r="FQ70" s="215"/>
      <c r="FR70" s="192"/>
      <c r="FS70" s="215"/>
      <c r="FT70" s="192"/>
      <c r="FU70" s="215"/>
      <c r="FV70" s="192"/>
      <c r="FW70" s="215"/>
      <c r="FX70" s="192"/>
      <c r="FY70" s="215"/>
      <c r="FZ70" s="192"/>
      <c r="GA70" s="215"/>
      <c r="GB70" s="192"/>
      <c r="GC70" s="215"/>
      <c r="GD70" s="192"/>
      <c r="GE70" s="215"/>
      <c r="GF70" s="192"/>
      <c r="GG70" s="215"/>
      <c r="GH70" s="192"/>
      <c r="GI70" s="215"/>
      <c r="GJ70" s="192"/>
      <c r="GK70" s="215"/>
      <c r="GL70" s="192"/>
      <c r="GM70" s="215"/>
      <c r="GN70" s="192"/>
      <c r="GO70" s="215"/>
      <c r="GP70" s="192"/>
      <c r="GQ70" s="215"/>
      <c r="GR70" s="192"/>
      <c r="GS70" s="215"/>
      <c r="GT70" s="192"/>
      <c r="GU70" s="215"/>
      <c r="GV70" s="192"/>
      <c r="GW70" s="215"/>
      <c r="GX70" s="192"/>
      <c r="GY70" s="215"/>
      <c r="GZ70" s="192"/>
      <c r="HA70" s="215"/>
      <c r="HB70" s="192"/>
      <c r="HC70" s="215"/>
      <c r="HD70" s="192"/>
      <c r="HE70" s="215"/>
    </row>
    <row r="71" spans="18:213">
      <c r="R71" s="192"/>
      <c r="T71" s="192"/>
      <c r="V71" s="192"/>
      <c r="X71" s="192"/>
      <c r="Z71" s="192"/>
      <c r="AB71" s="192"/>
      <c r="AD71" s="192"/>
      <c r="AF71" s="192"/>
      <c r="AH71" s="192"/>
      <c r="AJ71" s="192"/>
      <c r="AK71" s="215"/>
      <c r="AL71" s="192"/>
      <c r="AN71" s="192"/>
      <c r="AP71" s="192"/>
      <c r="AR71" s="192"/>
      <c r="AT71" s="192"/>
      <c r="AV71" s="192"/>
      <c r="AX71" s="192"/>
      <c r="AZ71" s="192"/>
      <c r="BB71" s="192"/>
      <c r="BD71" s="192"/>
      <c r="BF71" s="192"/>
      <c r="BG71" s="215"/>
      <c r="BH71" s="192"/>
      <c r="BI71" s="215"/>
      <c r="BJ71" s="192"/>
      <c r="BK71" s="215"/>
      <c r="BL71" s="192"/>
      <c r="BM71" s="215"/>
      <c r="BN71" s="192"/>
      <c r="BO71" s="215"/>
      <c r="BP71" s="192"/>
      <c r="BQ71" s="215"/>
      <c r="BR71" s="192"/>
      <c r="BS71" s="215"/>
      <c r="BT71" s="192"/>
      <c r="BU71" s="215"/>
      <c r="BV71" s="192"/>
      <c r="BW71" s="215"/>
      <c r="BX71" s="192"/>
      <c r="BY71" s="215"/>
      <c r="BZ71" s="192"/>
      <c r="CA71" s="215"/>
      <c r="CB71" s="192"/>
      <c r="CC71" s="215"/>
      <c r="CD71" s="192"/>
      <c r="CE71" s="215"/>
      <c r="CF71" s="192"/>
      <c r="CG71" s="215"/>
      <c r="CH71" s="192"/>
      <c r="CI71" s="215"/>
      <c r="CJ71" s="192"/>
      <c r="CK71" s="215"/>
      <c r="CL71" s="192"/>
      <c r="CM71" s="215"/>
      <c r="CN71" s="192"/>
      <c r="CO71" s="215"/>
      <c r="CP71" s="192"/>
      <c r="CQ71" s="215"/>
      <c r="CR71" s="192"/>
      <c r="CS71" s="215"/>
      <c r="CT71" s="192"/>
      <c r="CU71" s="215"/>
      <c r="CV71" s="192"/>
      <c r="CW71" s="215"/>
      <c r="CX71" s="192"/>
      <c r="CY71" s="215"/>
      <c r="CZ71" s="192"/>
      <c r="DA71" s="215"/>
      <c r="DB71" s="192"/>
      <c r="DC71" s="215"/>
      <c r="DD71" s="192"/>
      <c r="DE71" s="215"/>
      <c r="DF71" s="192"/>
      <c r="DG71" s="215"/>
      <c r="DH71" s="192"/>
      <c r="DI71" s="215"/>
      <c r="DJ71" s="192"/>
      <c r="DK71" s="215"/>
      <c r="DL71" s="192"/>
      <c r="DM71" s="215"/>
      <c r="DN71" s="192"/>
      <c r="DO71" s="215"/>
      <c r="DP71" s="192"/>
      <c r="DQ71" s="215"/>
      <c r="DR71" s="192"/>
      <c r="DS71" s="215"/>
      <c r="DT71" s="192"/>
      <c r="DU71" s="215"/>
      <c r="DV71" s="192"/>
      <c r="DW71" s="215"/>
      <c r="DX71" s="192"/>
      <c r="DY71" s="215"/>
      <c r="DZ71" s="192"/>
      <c r="EA71" s="215"/>
      <c r="EB71" s="192"/>
      <c r="EC71" s="215"/>
      <c r="ED71" s="192"/>
      <c r="EE71" s="215"/>
      <c r="EF71" s="192"/>
      <c r="EG71" s="215"/>
      <c r="EH71" s="192"/>
      <c r="EI71" s="215"/>
      <c r="EJ71" s="192"/>
      <c r="EK71" s="215"/>
      <c r="EL71" s="192"/>
      <c r="EM71" s="215"/>
      <c r="EN71" s="192"/>
      <c r="EO71" s="215"/>
      <c r="EP71" s="192"/>
      <c r="EQ71" s="215"/>
      <c r="ER71" s="192"/>
      <c r="ES71" s="215"/>
      <c r="ET71" s="192"/>
      <c r="EU71" s="215"/>
      <c r="EV71" s="192"/>
      <c r="EW71" s="215"/>
      <c r="EX71" s="192"/>
      <c r="EY71" s="215"/>
      <c r="EZ71" s="192"/>
      <c r="FA71" s="215"/>
      <c r="FB71" s="192"/>
      <c r="FC71" s="215"/>
      <c r="FD71" s="192"/>
      <c r="FE71" s="215"/>
      <c r="FF71" s="192"/>
      <c r="FG71" s="215"/>
      <c r="FH71" s="192"/>
      <c r="FI71" s="215"/>
      <c r="FJ71" s="192"/>
      <c r="FK71" s="215"/>
      <c r="FL71" s="192"/>
      <c r="FM71" s="215"/>
      <c r="FN71" s="192"/>
      <c r="FO71" s="215"/>
      <c r="FP71" s="192"/>
      <c r="FQ71" s="215"/>
      <c r="FR71" s="192"/>
      <c r="FS71" s="215"/>
      <c r="FT71" s="192"/>
      <c r="FU71" s="215"/>
      <c r="FV71" s="192"/>
      <c r="FW71" s="215"/>
      <c r="FX71" s="192"/>
      <c r="FY71" s="215"/>
      <c r="FZ71" s="192"/>
      <c r="GA71" s="215"/>
      <c r="GB71" s="192"/>
      <c r="GC71" s="215"/>
      <c r="GD71" s="192"/>
      <c r="GE71" s="215"/>
      <c r="GF71" s="192"/>
      <c r="GG71" s="215"/>
      <c r="GH71" s="192"/>
      <c r="GI71" s="215"/>
      <c r="GJ71" s="192"/>
      <c r="GK71" s="215"/>
      <c r="GL71" s="192"/>
      <c r="GM71" s="215"/>
      <c r="GN71" s="192"/>
      <c r="GO71" s="215"/>
      <c r="GP71" s="192"/>
      <c r="GQ71" s="215"/>
      <c r="GR71" s="192"/>
      <c r="GS71" s="215"/>
      <c r="GT71" s="192"/>
      <c r="GU71" s="215"/>
      <c r="GV71" s="192"/>
      <c r="GW71" s="215"/>
      <c r="GX71" s="192"/>
      <c r="GY71" s="215"/>
      <c r="GZ71" s="192"/>
      <c r="HA71" s="215"/>
      <c r="HB71" s="192"/>
      <c r="HC71" s="215"/>
      <c r="HD71" s="192"/>
      <c r="HE71" s="215"/>
    </row>
    <row r="72" spans="18:213">
      <c r="R72" s="192"/>
      <c r="T72" s="192"/>
      <c r="V72" s="192"/>
      <c r="X72" s="192"/>
      <c r="Z72" s="192"/>
      <c r="AB72" s="192"/>
      <c r="AD72" s="192"/>
      <c r="AF72" s="192"/>
      <c r="AH72" s="192"/>
      <c r="AJ72" s="192"/>
      <c r="AK72" s="215"/>
      <c r="AL72" s="192"/>
      <c r="AN72" s="192"/>
      <c r="AP72" s="192"/>
      <c r="AR72" s="192"/>
      <c r="AT72" s="192"/>
      <c r="AV72" s="192"/>
      <c r="AX72" s="192"/>
      <c r="AZ72" s="192"/>
      <c r="BB72" s="192"/>
      <c r="BD72" s="192"/>
      <c r="BF72" s="192"/>
      <c r="BG72" s="215"/>
      <c r="BH72" s="192"/>
      <c r="BI72" s="215"/>
      <c r="BJ72" s="192"/>
      <c r="BK72" s="215"/>
      <c r="BL72" s="192"/>
      <c r="BM72" s="215"/>
      <c r="BN72" s="192"/>
      <c r="BO72" s="215"/>
      <c r="BP72" s="192"/>
      <c r="BQ72" s="215"/>
      <c r="BR72" s="192"/>
      <c r="BS72" s="215"/>
      <c r="BT72" s="192"/>
      <c r="BU72" s="215"/>
      <c r="BV72" s="192"/>
      <c r="BW72" s="215"/>
      <c r="BX72" s="192"/>
      <c r="BY72" s="215"/>
      <c r="BZ72" s="192"/>
      <c r="CA72" s="215"/>
      <c r="CB72" s="192"/>
      <c r="CC72" s="215"/>
      <c r="CD72" s="192"/>
      <c r="CE72" s="215"/>
      <c r="CF72" s="192"/>
      <c r="CG72" s="215"/>
      <c r="CH72" s="192"/>
      <c r="CI72" s="215"/>
      <c r="CJ72" s="192"/>
      <c r="CK72" s="215"/>
      <c r="CL72" s="192"/>
      <c r="CM72" s="215"/>
      <c r="CN72" s="192"/>
      <c r="CO72" s="215"/>
      <c r="CP72" s="192"/>
      <c r="CQ72" s="215"/>
      <c r="CR72" s="192"/>
      <c r="CS72" s="215"/>
      <c r="CT72" s="192"/>
      <c r="CU72" s="215"/>
      <c r="CV72" s="192"/>
      <c r="CW72" s="215"/>
      <c r="CX72" s="192"/>
      <c r="CY72" s="215"/>
      <c r="CZ72" s="192"/>
      <c r="DA72" s="215"/>
      <c r="DB72" s="192"/>
      <c r="DC72" s="215"/>
      <c r="DD72" s="192"/>
      <c r="DE72" s="215"/>
      <c r="DF72" s="192"/>
      <c r="DG72" s="215"/>
      <c r="DH72" s="192"/>
      <c r="DI72" s="215"/>
      <c r="DJ72" s="192"/>
      <c r="DK72" s="215"/>
      <c r="DL72" s="192"/>
      <c r="DM72" s="215"/>
      <c r="DN72" s="192"/>
      <c r="DO72" s="215"/>
      <c r="DP72" s="192"/>
      <c r="DQ72" s="215"/>
      <c r="DR72" s="192"/>
      <c r="DS72" s="215"/>
      <c r="DT72" s="192"/>
      <c r="DU72" s="215"/>
      <c r="DV72" s="192"/>
      <c r="DW72" s="215"/>
      <c r="DX72" s="192"/>
      <c r="DY72" s="215"/>
      <c r="DZ72" s="192"/>
      <c r="EA72" s="215"/>
      <c r="EB72" s="192"/>
      <c r="EC72" s="215"/>
      <c r="ED72" s="192"/>
      <c r="EE72" s="215"/>
      <c r="EF72" s="192"/>
      <c r="EG72" s="215"/>
      <c r="EH72" s="192"/>
      <c r="EI72" s="215"/>
      <c r="EJ72" s="192"/>
      <c r="EK72" s="215"/>
      <c r="EL72" s="192"/>
      <c r="EM72" s="215"/>
      <c r="EN72" s="192"/>
      <c r="EO72" s="215"/>
      <c r="EP72" s="192"/>
      <c r="EQ72" s="215"/>
      <c r="ER72" s="192"/>
      <c r="ES72" s="215"/>
      <c r="ET72" s="192"/>
      <c r="EU72" s="215"/>
      <c r="EV72" s="192"/>
      <c r="EW72" s="215"/>
      <c r="EX72" s="192"/>
      <c r="EY72" s="215"/>
      <c r="EZ72" s="192"/>
      <c r="FA72" s="215"/>
      <c r="FB72" s="192"/>
      <c r="FC72" s="215"/>
      <c r="FD72" s="192"/>
      <c r="FE72" s="215"/>
      <c r="FF72" s="192"/>
      <c r="FG72" s="215"/>
      <c r="FH72" s="192"/>
      <c r="FI72" s="215"/>
      <c r="FJ72" s="192"/>
      <c r="FK72" s="215"/>
      <c r="FL72" s="192"/>
      <c r="FM72" s="215"/>
      <c r="FN72" s="192"/>
      <c r="FO72" s="215"/>
      <c r="FP72" s="192"/>
      <c r="FQ72" s="215"/>
      <c r="FR72" s="192"/>
      <c r="FS72" s="215"/>
      <c r="FT72" s="192"/>
      <c r="FU72" s="215"/>
      <c r="FV72" s="192"/>
      <c r="FW72" s="215"/>
      <c r="FX72" s="192"/>
      <c r="FY72" s="215"/>
      <c r="FZ72" s="192"/>
      <c r="GA72" s="215"/>
      <c r="GB72" s="192"/>
      <c r="GC72" s="215"/>
      <c r="GD72" s="192"/>
      <c r="GE72" s="215"/>
      <c r="GF72" s="192"/>
      <c r="GG72" s="215"/>
      <c r="GH72" s="192"/>
      <c r="GI72" s="215"/>
      <c r="GJ72" s="192"/>
      <c r="GK72" s="215"/>
      <c r="GL72" s="192"/>
      <c r="GM72" s="215"/>
      <c r="GN72" s="192"/>
      <c r="GO72" s="215"/>
      <c r="GP72" s="192"/>
      <c r="GQ72" s="215"/>
      <c r="GR72" s="192"/>
      <c r="GS72" s="215"/>
      <c r="GT72" s="192"/>
      <c r="GU72" s="215"/>
      <c r="GV72" s="192"/>
      <c r="GW72" s="215"/>
      <c r="GX72" s="192"/>
      <c r="GY72" s="215"/>
      <c r="GZ72" s="192"/>
      <c r="HA72" s="215"/>
      <c r="HB72" s="192"/>
      <c r="HC72" s="215"/>
      <c r="HD72" s="192"/>
      <c r="HE72" s="215"/>
    </row>
    <row r="73" spans="18:213">
      <c r="R73" s="192"/>
      <c r="T73" s="192"/>
      <c r="V73" s="192"/>
      <c r="X73" s="192"/>
      <c r="Z73" s="192"/>
      <c r="AB73" s="192"/>
      <c r="AD73" s="192"/>
      <c r="AF73" s="192"/>
      <c r="AH73" s="192"/>
      <c r="AJ73" s="192"/>
      <c r="AK73" s="215"/>
      <c r="AL73" s="192"/>
      <c r="AN73" s="192"/>
      <c r="AP73" s="192"/>
      <c r="AR73" s="192"/>
      <c r="AT73" s="192"/>
      <c r="AV73" s="192"/>
      <c r="AX73" s="192"/>
      <c r="AZ73" s="192"/>
      <c r="BB73" s="192"/>
      <c r="BD73" s="192"/>
      <c r="BF73" s="192"/>
      <c r="BG73" s="215"/>
      <c r="BH73" s="192"/>
      <c r="BI73" s="215"/>
      <c r="BJ73" s="192"/>
      <c r="BK73" s="215"/>
      <c r="BL73" s="192"/>
      <c r="BM73" s="215"/>
      <c r="BN73" s="192"/>
      <c r="BO73" s="215"/>
      <c r="BP73" s="192"/>
      <c r="BQ73" s="215"/>
      <c r="BR73" s="192"/>
      <c r="BS73" s="215"/>
      <c r="BT73" s="192"/>
      <c r="BU73" s="215"/>
      <c r="BV73" s="192"/>
      <c r="BW73" s="215"/>
      <c r="BX73" s="192"/>
      <c r="BY73" s="215"/>
      <c r="BZ73" s="192"/>
      <c r="CA73" s="215"/>
      <c r="CB73" s="192"/>
      <c r="CC73" s="215"/>
      <c r="CD73" s="192"/>
      <c r="CE73" s="215"/>
      <c r="CF73" s="192"/>
      <c r="CG73" s="215"/>
      <c r="CH73" s="192"/>
      <c r="CI73" s="215"/>
      <c r="CJ73" s="192"/>
      <c r="CK73" s="215"/>
      <c r="CL73" s="192"/>
      <c r="CM73" s="215"/>
      <c r="CN73" s="192"/>
      <c r="CO73" s="215"/>
      <c r="CP73" s="192"/>
      <c r="CQ73" s="215"/>
      <c r="CR73" s="192"/>
      <c r="CS73" s="215"/>
      <c r="CT73" s="192"/>
      <c r="CU73" s="215"/>
      <c r="CV73" s="192"/>
      <c r="CW73" s="215"/>
      <c r="CX73" s="192"/>
      <c r="CY73" s="215"/>
      <c r="CZ73" s="192"/>
      <c r="DA73" s="215"/>
      <c r="DB73" s="192"/>
      <c r="DC73" s="215"/>
      <c r="DD73" s="192"/>
      <c r="DE73" s="215"/>
      <c r="DF73" s="192"/>
      <c r="DG73" s="215"/>
      <c r="DH73" s="192"/>
      <c r="DI73" s="215"/>
      <c r="DJ73" s="192"/>
      <c r="DK73" s="215"/>
      <c r="DL73" s="192"/>
      <c r="DM73" s="215"/>
      <c r="DN73" s="192"/>
      <c r="DO73" s="215"/>
      <c r="DP73" s="192"/>
      <c r="DQ73" s="215"/>
      <c r="DR73" s="192"/>
      <c r="DS73" s="215"/>
      <c r="DT73" s="192"/>
      <c r="DU73" s="215"/>
      <c r="DV73" s="192"/>
      <c r="DW73" s="215"/>
      <c r="DX73" s="192"/>
      <c r="DY73" s="215"/>
      <c r="DZ73" s="192"/>
      <c r="EA73" s="215"/>
      <c r="EB73" s="192"/>
      <c r="EC73" s="215"/>
      <c r="ED73" s="192"/>
      <c r="EE73" s="215"/>
      <c r="EF73" s="192"/>
      <c r="EG73" s="215"/>
      <c r="EH73" s="192"/>
      <c r="EI73" s="215"/>
      <c r="EJ73" s="192"/>
      <c r="EK73" s="215"/>
      <c r="EL73" s="192"/>
      <c r="EM73" s="215"/>
      <c r="EN73" s="192"/>
      <c r="EO73" s="215"/>
      <c r="EP73" s="192"/>
      <c r="EQ73" s="215"/>
      <c r="ER73" s="192"/>
      <c r="ES73" s="215"/>
      <c r="ET73" s="192"/>
      <c r="EU73" s="215"/>
      <c r="EV73" s="192"/>
      <c r="EW73" s="215"/>
      <c r="EX73" s="192"/>
      <c r="EY73" s="215"/>
      <c r="EZ73" s="192"/>
      <c r="FA73" s="215"/>
      <c r="FB73" s="192"/>
      <c r="FC73" s="215"/>
      <c r="FD73" s="192"/>
      <c r="FE73" s="215"/>
      <c r="FF73" s="192"/>
      <c r="FG73" s="215"/>
      <c r="FH73" s="192"/>
      <c r="FI73" s="215"/>
      <c r="FJ73" s="192"/>
      <c r="FK73" s="215"/>
      <c r="FL73" s="192"/>
      <c r="FM73" s="215"/>
      <c r="FN73" s="192"/>
      <c r="FO73" s="215"/>
      <c r="FP73" s="192"/>
      <c r="FQ73" s="215"/>
      <c r="FR73" s="192"/>
      <c r="FS73" s="215"/>
      <c r="FT73" s="192"/>
      <c r="FU73" s="215"/>
      <c r="FV73" s="192"/>
      <c r="FW73" s="215"/>
      <c r="FX73" s="192"/>
      <c r="FY73" s="215"/>
      <c r="FZ73" s="192"/>
      <c r="GA73" s="215"/>
      <c r="GB73" s="192"/>
      <c r="GC73" s="215"/>
      <c r="GD73" s="192"/>
      <c r="GE73" s="215"/>
      <c r="GF73" s="192"/>
      <c r="GG73" s="215"/>
      <c r="GH73" s="192"/>
      <c r="GI73" s="215"/>
      <c r="GJ73" s="192"/>
      <c r="GK73" s="215"/>
      <c r="GL73" s="192"/>
      <c r="GM73" s="215"/>
      <c r="GN73" s="192"/>
      <c r="GO73" s="215"/>
      <c r="GP73" s="192"/>
      <c r="GQ73" s="215"/>
      <c r="GR73" s="192"/>
      <c r="GS73" s="215"/>
      <c r="GT73" s="192"/>
      <c r="GU73" s="215"/>
      <c r="GV73" s="192"/>
      <c r="GW73" s="215"/>
      <c r="GX73" s="192"/>
      <c r="GY73" s="215"/>
      <c r="GZ73" s="192"/>
      <c r="HA73" s="215"/>
      <c r="HB73" s="192"/>
      <c r="HC73" s="215"/>
      <c r="HD73" s="192"/>
      <c r="HE73" s="215"/>
    </row>
    <row r="74" spans="18:213">
      <c r="R74" s="192"/>
      <c r="T74" s="192"/>
      <c r="V74" s="192"/>
      <c r="X74" s="192"/>
      <c r="Z74" s="192"/>
      <c r="AB74" s="192"/>
      <c r="AD74" s="192"/>
      <c r="AF74" s="192"/>
      <c r="AH74" s="192"/>
      <c r="AJ74" s="192"/>
      <c r="AK74" s="215"/>
      <c r="AL74" s="192"/>
      <c r="AN74" s="192"/>
      <c r="AP74" s="192"/>
      <c r="AR74" s="192"/>
      <c r="AT74" s="192"/>
      <c r="AV74" s="192"/>
      <c r="AX74" s="192"/>
      <c r="AZ74" s="192"/>
      <c r="BB74" s="192"/>
      <c r="BD74" s="192"/>
      <c r="BF74" s="192"/>
      <c r="BG74" s="215"/>
      <c r="BH74" s="192"/>
      <c r="BI74" s="215"/>
      <c r="BJ74" s="192"/>
      <c r="BK74" s="215"/>
      <c r="BL74" s="192"/>
      <c r="BM74" s="215"/>
      <c r="BN74" s="192"/>
      <c r="BO74" s="215"/>
      <c r="BP74" s="192"/>
      <c r="BQ74" s="215"/>
      <c r="BR74" s="192"/>
      <c r="BS74" s="215"/>
      <c r="BT74" s="192"/>
      <c r="BU74" s="215"/>
      <c r="BV74" s="192"/>
      <c r="BW74" s="215"/>
      <c r="BX74" s="192"/>
      <c r="BY74" s="215"/>
      <c r="BZ74" s="192"/>
      <c r="CA74" s="215"/>
      <c r="CB74" s="192"/>
      <c r="CC74" s="215"/>
      <c r="CD74" s="192"/>
      <c r="CE74" s="215"/>
      <c r="CF74" s="192"/>
      <c r="CG74" s="215"/>
      <c r="CH74" s="192"/>
      <c r="CI74" s="215"/>
      <c r="CJ74" s="192"/>
      <c r="CK74" s="215"/>
      <c r="CL74" s="192"/>
      <c r="CM74" s="215"/>
      <c r="CN74" s="192"/>
      <c r="CO74" s="215"/>
      <c r="CP74" s="192"/>
      <c r="CQ74" s="215"/>
      <c r="CR74" s="192"/>
      <c r="CS74" s="215"/>
      <c r="CT74" s="192"/>
      <c r="CU74" s="215"/>
      <c r="CV74" s="192"/>
      <c r="CW74" s="215"/>
      <c r="CX74" s="192"/>
      <c r="CY74" s="215"/>
      <c r="CZ74" s="192"/>
      <c r="DA74" s="215"/>
      <c r="DB74" s="192"/>
      <c r="DC74" s="215"/>
      <c r="DD74" s="192"/>
      <c r="DE74" s="215"/>
      <c r="DF74" s="192"/>
      <c r="DG74" s="215"/>
      <c r="DH74" s="192"/>
      <c r="DI74" s="215"/>
      <c r="DJ74" s="192"/>
      <c r="DK74" s="215"/>
      <c r="DL74" s="192"/>
      <c r="DM74" s="215"/>
      <c r="DN74" s="192"/>
      <c r="DO74" s="215"/>
      <c r="DP74" s="192"/>
      <c r="DQ74" s="215"/>
      <c r="DR74" s="192"/>
      <c r="DS74" s="215"/>
      <c r="DT74" s="192"/>
      <c r="DU74" s="215"/>
      <c r="DV74" s="192"/>
      <c r="DW74" s="215"/>
      <c r="DX74" s="192"/>
      <c r="DY74" s="215"/>
      <c r="DZ74" s="192"/>
      <c r="EA74" s="215"/>
      <c r="EB74" s="192"/>
      <c r="EC74" s="215"/>
      <c r="ED74" s="192"/>
      <c r="EE74" s="215"/>
      <c r="EF74" s="192"/>
      <c r="EG74" s="215"/>
      <c r="EH74" s="192"/>
      <c r="EI74" s="215"/>
      <c r="EJ74" s="192"/>
      <c r="EK74" s="215"/>
      <c r="EL74" s="192"/>
      <c r="EM74" s="215"/>
      <c r="EN74" s="192"/>
      <c r="EO74" s="215"/>
      <c r="EP74" s="192"/>
      <c r="EQ74" s="215"/>
      <c r="ER74" s="192"/>
      <c r="ES74" s="215"/>
      <c r="ET74" s="192"/>
      <c r="EU74" s="215"/>
      <c r="EV74" s="192"/>
      <c r="EW74" s="215"/>
      <c r="EX74" s="192"/>
      <c r="EY74" s="215"/>
      <c r="EZ74" s="192"/>
      <c r="FA74" s="215"/>
      <c r="FB74" s="192"/>
      <c r="FC74" s="215"/>
      <c r="FD74" s="192"/>
      <c r="FE74" s="215"/>
      <c r="FF74" s="192"/>
      <c r="FG74" s="215"/>
      <c r="FH74" s="192"/>
      <c r="FI74" s="215"/>
      <c r="FJ74" s="192"/>
      <c r="FK74" s="215"/>
      <c r="FL74" s="192"/>
      <c r="FM74" s="215"/>
      <c r="FN74" s="192"/>
      <c r="FO74" s="215"/>
      <c r="FP74" s="192"/>
      <c r="FQ74" s="215"/>
      <c r="FR74" s="192"/>
      <c r="FS74" s="215"/>
      <c r="FT74" s="192"/>
      <c r="FU74" s="215"/>
      <c r="FV74" s="192"/>
      <c r="FW74" s="215"/>
      <c r="FX74" s="192"/>
      <c r="FY74" s="215"/>
      <c r="FZ74" s="192"/>
      <c r="GA74" s="215"/>
      <c r="GB74" s="192"/>
      <c r="GC74" s="215"/>
      <c r="GD74" s="192"/>
      <c r="GE74" s="215"/>
      <c r="GF74" s="192"/>
      <c r="GG74" s="215"/>
      <c r="GH74" s="192"/>
      <c r="GI74" s="215"/>
      <c r="GJ74" s="192"/>
      <c r="GK74" s="215"/>
      <c r="GL74" s="192"/>
      <c r="GM74" s="215"/>
      <c r="GN74" s="192"/>
      <c r="GO74" s="215"/>
      <c r="GP74" s="192"/>
      <c r="GQ74" s="215"/>
      <c r="GR74" s="192"/>
      <c r="GS74" s="215"/>
      <c r="GT74" s="192"/>
      <c r="GU74" s="215"/>
      <c r="GV74" s="192"/>
      <c r="GW74" s="215"/>
      <c r="GX74" s="192"/>
      <c r="GY74" s="215"/>
      <c r="GZ74" s="192"/>
      <c r="HA74" s="215"/>
      <c r="HB74" s="192"/>
      <c r="HC74" s="215"/>
      <c r="HD74" s="192"/>
      <c r="HE74" s="215"/>
    </row>
    <row r="75" spans="18:213">
      <c r="R75" s="192"/>
      <c r="T75" s="192"/>
      <c r="V75" s="192"/>
      <c r="X75" s="192"/>
      <c r="Z75" s="192"/>
      <c r="AB75" s="192"/>
      <c r="AD75" s="192"/>
      <c r="AF75" s="192"/>
      <c r="AH75" s="192"/>
      <c r="AJ75" s="192"/>
      <c r="AK75" s="215"/>
      <c r="AL75" s="192"/>
      <c r="AN75" s="192"/>
      <c r="AP75" s="192"/>
      <c r="AR75" s="192"/>
      <c r="AT75" s="192"/>
      <c r="AV75" s="192"/>
      <c r="AX75" s="192"/>
      <c r="AZ75" s="192"/>
      <c r="BB75" s="192"/>
      <c r="BD75" s="192"/>
      <c r="BF75" s="192"/>
      <c r="BG75" s="215"/>
      <c r="BH75" s="192"/>
      <c r="BI75" s="215"/>
      <c r="BJ75" s="192"/>
      <c r="BK75" s="215"/>
      <c r="BL75" s="192"/>
      <c r="BM75" s="215"/>
      <c r="BN75" s="192"/>
      <c r="BO75" s="215"/>
      <c r="BP75" s="192"/>
      <c r="BQ75" s="215"/>
      <c r="BR75" s="192"/>
      <c r="BS75" s="215"/>
      <c r="BT75" s="192"/>
      <c r="BU75" s="215"/>
      <c r="BV75" s="192"/>
      <c r="BW75" s="215"/>
      <c r="BX75" s="192"/>
      <c r="BY75" s="215"/>
      <c r="BZ75" s="192"/>
      <c r="CA75" s="215"/>
      <c r="CB75" s="192"/>
      <c r="CC75" s="215"/>
      <c r="CD75" s="192"/>
      <c r="CE75" s="215"/>
      <c r="CF75" s="192"/>
      <c r="CG75" s="215"/>
      <c r="CH75" s="192"/>
      <c r="CI75" s="215"/>
      <c r="CJ75" s="192"/>
      <c r="CK75" s="215"/>
      <c r="CL75" s="192"/>
      <c r="CM75" s="215"/>
      <c r="CN75" s="192"/>
      <c r="CO75" s="215"/>
      <c r="CP75" s="192"/>
      <c r="CQ75" s="215"/>
      <c r="CR75" s="192"/>
      <c r="CS75" s="215"/>
      <c r="CT75" s="192"/>
      <c r="CU75" s="215"/>
      <c r="CV75" s="192"/>
      <c r="CW75" s="215"/>
      <c r="CX75" s="192"/>
      <c r="CY75" s="215"/>
      <c r="CZ75" s="192"/>
      <c r="DA75" s="215"/>
      <c r="DB75" s="192"/>
      <c r="DC75" s="215"/>
      <c r="DD75" s="192"/>
      <c r="DE75" s="215"/>
      <c r="DF75" s="192"/>
      <c r="DG75" s="215"/>
      <c r="DH75" s="192"/>
      <c r="DI75" s="215"/>
      <c r="DJ75" s="192"/>
      <c r="DK75" s="215"/>
      <c r="DL75" s="192"/>
      <c r="DM75" s="215"/>
      <c r="DN75" s="192"/>
      <c r="DO75" s="215"/>
      <c r="DP75" s="192"/>
      <c r="DQ75" s="215"/>
      <c r="DR75" s="192"/>
      <c r="DS75" s="215"/>
      <c r="DT75" s="192"/>
      <c r="DU75" s="215"/>
      <c r="DV75" s="192"/>
      <c r="DW75" s="215"/>
      <c r="DX75" s="192"/>
      <c r="DY75" s="215"/>
      <c r="DZ75" s="192"/>
      <c r="EA75" s="215"/>
      <c r="EB75" s="192"/>
      <c r="EC75" s="215"/>
      <c r="ED75" s="192"/>
      <c r="EE75" s="215"/>
      <c r="EF75" s="192"/>
      <c r="EG75" s="215"/>
      <c r="EH75" s="192"/>
      <c r="EI75" s="215"/>
      <c r="EJ75" s="192"/>
      <c r="EK75" s="215"/>
      <c r="EL75" s="192"/>
      <c r="EM75" s="215"/>
      <c r="EN75" s="192"/>
      <c r="EO75" s="215"/>
      <c r="EP75" s="192"/>
      <c r="EQ75" s="215"/>
      <c r="ER75" s="192"/>
      <c r="ES75" s="215"/>
      <c r="ET75" s="192"/>
      <c r="EU75" s="215"/>
      <c r="EV75" s="192"/>
      <c r="EW75" s="215"/>
      <c r="EX75" s="192"/>
      <c r="EY75" s="215"/>
      <c r="EZ75" s="192"/>
      <c r="FA75" s="215"/>
      <c r="FB75" s="192"/>
      <c r="FC75" s="215"/>
      <c r="FD75" s="192"/>
      <c r="FE75" s="215"/>
      <c r="FF75" s="192"/>
      <c r="FG75" s="215"/>
      <c r="FH75" s="192"/>
      <c r="FI75" s="215"/>
      <c r="FJ75" s="192"/>
      <c r="FK75" s="215"/>
      <c r="FL75" s="192"/>
      <c r="FM75" s="215"/>
      <c r="FN75" s="192"/>
      <c r="FO75" s="215"/>
      <c r="FP75" s="192"/>
      <c r="FQ75" s="215"/>
      <c r="FR75" s="192"/>
      <c r="FS75" s="215"/>
      <c r="FT75" s="192"/>
      <c r="FU75" s="215"/>
      <c r="FV75" s="192"/>
      <c r="FW75" s="215"/>
      <c r="FX75" s="192"/>
      <c r="FY75" s="215"/>
      <c r="FZ75" s="192"/>
      <c r="GA75" s="215"/>
      <c r="GB75" s="192"/>
      <c r="GC75" s="215"/>
      <c r="GD75" s="192"/>
      <c r="GE75" s="215"/>
      <c r="GF75" s="192"/>
      <c r="GG75" s="215"/>
      <c r="GH75" s="192"/>
      <c r="GI75" s="215"/>
      <c r="GJ75" s="192"/>
      <c r="GK75" s="215"/>
      <c r="GL75" s="192"/>
      <c r="GM75" s="215"/>
      <c r="GN75" s="192"/>
      <c r="GO75" s="215"/>
      <c r="GP75" s="192"/>
      <c r="GQ75" s="215"/>
      <c r="GR75" s="192"/>
      <c r="GS75" s="215"/>
      <c r="GT75" s="192"/>
      <c r="GU75" s="215"/>
      <c r="GV75" s="192"/>
      <c r="GW75" s="215"/>
      <c r="GX75" s="192"/>
      <c r="GY75" s="215"/>
      <c r="GZ75" s="192"/>
      <c r="HA75" s="215"/>
      <c r="HB75" s="192"/>
      <c r="HC75" s="215"/>
      <c r="HD75" s="192"/>
      <c r="HE75" s="215"/>
    </row>
    <row r="76" spans="18:213">
      <c r="R76" s="192"/>
      <c r="T76" s="192"/>
      <c r="V76" s="192"/>
      <c r="X76" s="192"/>
      <c r="Z76" s="192"/>
      <c r="AB76" s="192"/>
      <c r="AD76" s="192"/>
      <c r="AF76" s="192"/>
      <c r="AH76" s="192"/>
      <c r="AJ76" s="192"/>
      <c r="AK76" s="215"/>
      <c r="AL76" s="192"/>
      <c r="AN76" s="192"/>
      <c r="AP76" s="192"/>
      <c r="AR76" s="192"/>
      <c r="AT76" s="192"/>
      <c r="AV76" s="192"/>
      <c r="AX76" s="192"/>
      <c r="AZ76" s="192"/>
      <c r="BB76" s="192"/>
      <c r="BD76" s="192"/>
      <c r="BF76" s="192"/>
      <c r="BG76" s="215"/>
      <c r="BH76" s="192"/>
      <c r="BI76" s="215"/>
      <c r="BJ76" s="192"/>
      <c r="BK76" s="215"/>
      <c r="BL76" s="192"/>
      <c r="BM76" s="215"/>
      <c r="BN76" s="192"/>
      <c r="BO76" s="215"/>
      <c r="BP76" s="192"/>
      <c r="BQ76" s="215"/>
      <c r="BR76" s="192"/>
      <c r="BS76" s="215"/>
      <c r="BT76" s="192"/>
      <c r="BU76" s="215"/>
      <c r="BV76" s="192"/>
      <c r="BW76" s="215"/>
      <c r="BX76" s="192"/>
      <c r="BY76" s="215"/>
      <c r="BZ76" s="192"/>
      <c r="CA76" s="215"/>
      <c r="CB76" s="192"/>
      <c r="CC76" s="215"/>
      <c r="CD76" s="192"/>
      <c r="CE76" s="215"/>
      <c r="CF76" s="192"/>
      <c r="CG76" s="215"/>
      <c r="CH76" s="192"/>
      <c r="CI76" s="215"/>
      <c r="CJ76" s="192"/>
      <c r="CK76" s="215"/>
      <c r="CL76" s="192"/>
      <c r="CM76" s="215"/>
      <c r="CN76" s="192"/>
      <c r="CO76" s="215"/>
      <c r="CP76" s="192"/>
      <c r="CQ76" s="215"/>
      <c r="CR76" s="192"/>
      <c r="CS76" s="215"/>
      <c r="CT76" s="192"/>
      <c r="CU76" s="215"/>
      <c r="CV76" s="192"/>
      <c r="CW76" s="215"/>
      <c r="CX76" s="192"/>
      <c r="CY76" s="215"/>
      <c r="CZ76" s="192"/>
      <c r="DA76" s="215"/>
      <c r="DB76" s="192"/>
      <c r="DC76" s="215"/>
      <c r="DD76" s="192"/>
      <c r="DE76" s="215"/>
      <c r="DF76" s="192"/>
      <c r="DG76" s="215"/>
      <c r="DH76" s="192"/>
      <c r="DI76" s="215"/>
      <c r="DJ76" s="192"/>
      <c r="DK76" s="215"/>
      <c r="DL76" s="192"/>
      <c r="DM76" s="215"/>
      <c r="DN76" s="192"/>
      <c r="DO76" s="215"/>
      <c r="DP76" s="192"/>
      <c r="DQ76" s="215"/>
      <c r="DR76" s="192"/>
      <c r="DS76" s="215"/>
      <c r="DT76" s="192"/>
      <c r="DU76" s="215"/>
      <c r="DV76" s="192"/>
      <c r="DW76" s="215"/>
      <c r="DX76" s="192"/>
      <c r="DY76" s="215"/>
      <c r="DZ76" s="192"/>
      <c r="EA76" s="215"/>
      <c r="EB76" s="192"/>
      <c r="EC76" s="215"/>
      <c r="ED76" s="192"/>
      <c r="EE76" s="215"/>
      <c r="EF76" s="192"/>
      <c r="EG76" s="215"/>
      <c r="EH76" s="192"/>
      <c r="EI76" s="215"/>
      <c r="EJ76" s="192"/>
      <c r="EK76" s="215"/>
      <c r="EL76" s="192"/>
      <c r="EM76" s="215"/>
      <c r="EN76" s="192"/>
      <c r="EO76" s="215"/>
      <c r="EP76" s="192"/>
      <c r="EQ76" s="215"/>
      <c r="ER76" s="192"/>
      <c r="ES76" s="215"/>
      <c r="ET76" s="192"/>
      <c r="EU76" s="215"/>
      <c r="EV76" s="192"/>
      <c r="EW76" s="215"/>
      <c r="EX76" s="192"/>
      <c r="EY76" s="215"/>
      <c r="EZ76" s="192"/>
      <c r="FA76" s="215"/>
      <c r="FB76" s="192"/>
      <c r="FC76" s="215"/>
      <c r="FD76" s="192"/>
      <c r="FE76" s="215"/>
      <c r="FF76" s="192"/>
      <c r="FG76" s="215"/>
      <c r="FH76" s="192"/>
      <c r="FI76" s="215"/>
      <c r="FJ76" s="192"/>
      <c r="FK76" s="215"/>
      <c r="FL76" s="192"/>
      <c r="FM76" s="215"/>
      <c r="FN76" s="192"/>
      <c r="FO76" s="215"/>
      <c r="FP76" s="192"/>
      <c r="FQ76" s="215"/>
      <c r="FR76" s="192"/>
      <c r="FS76" s="215"/>
      <c r="FT76" s="192"/>
      <c r="FU76" s="215"/>
      <c r="FV76" s="192"/>
      <c r="FW76" s="215"/>
      <c r="FX76" s="192"/>
      <c r="FY76" s="215"/>
      <c r="FZ76" s="192"/>
      <c r="GA76" s="215"/>
      <c r="GB76" s="192"/>
      <c r="GC76" s="215"/>
      <c r="GD76" s="192"/>
      <c r="GE76" s="215"/>
      <c r="GF76" s="192"/>
      <c r="GG76" s="215"/>
      <c r="GH76" s="192"/>
      <c r="GI76" s="215"/>
      <c r="GJ76" s="192"/>
      <c r="GK76" s="215"/>
      <c r="GL76" s="192"/>
      <c r="GM76" s="215"/>
      <c r="GN76" s="192"/>
      <c r="GO76" s="215"/>
      <c r="GP76" s="192"/>
      <c r="GQ76" s="215"/>
      <c r="GR76" s="192"/>
      <c r="GS76" s="215"/>
      <c r="GT76" s="192"/>
      <c r="GU76" s="215"/>
      <c r="GV76" s="192"/>
      <c r="GW76" s="215"/>
      <c r="GX76" s="192"/>
      <c r="GY76" s="215"/>
      <c r="GZ76" s="192"/>
      <c r="HA76" s="215"/>
      <c r="HB76" s="192"/>
      <c r="HC76" s="215"/>
      <c r="HD76" s="192"/>
      <c r="HE76" s="215"/>
    </row>
    <row r="77" spans="18:213">
      <c r="R77" s="192"/>
      <c r="T77" s="192"/>
      <c r="V77" s="192"/>
      <c r="X77" s="192"/>
      <c r="Z77" s="192"/>
      <c r="AB77" s="192"/>
      <c r="AD77" s="192"/>
      <c r="AF77" s="192"/>
      <c r="AH77" s="192"/>
      <c r="AJ77" s="192"/>
      <c r="AK77" s="215"/>
      <c r="AL77" s="192"/>
      <c r="AN77" s="192"/>
      <c r="AP77" s="192"/>
      <c r="AR77" s="192"/>
      <c r="AT77" s="192"/>
      <c r="AV77" s="192"/>
      <c r="AX77" s="192"/>
      <c r="AZ77" s="192"/>
      <c r="BB77" s="192"/>
      <c r="BD77" s="192"/>
      <c r="BF77" s="192"/>
      <c r="BG77" s="215"/>
      <c r="BH77" s="192"/>
      <c r="BI77" s="215"/>
      <c r="BJ77" s="192"/>
      <c r="BK77" s="215"/>
      <c r="BL77" s="192"/>
      <c r="BM77" s="215"/>
      <c r="BN77" s="192"/>
      <c r="BO77" s="215"/>
      <c r="BP77" s="192"/>
      <c r="BQ77" s="215"/>
      <c r="BR77" s="192"/>
      <c r="BS77" s="215"/>
      <c r="BT77" s="192"/>
      <c r="BU77" s="215"/>
      <c r="BV77" s="192"/>
      <c r="BW77" s="215"/>
      <c r="BX77" s="192"/>
      <c r="BY77" s="215"/>
      <c r="BZ77" s="192"/>
      <c r="CA77" s="215"/>
      <c r="CB77" s="192"/>
      <c r="CC77" s="215"/>
      <c r="CD77" s="192"/>
      <c r="CE77" s="215"/>
      <c r="CF77" s="192"/>
      <c r="CG77" s="215"/>
      <c r="CH77" s="192"/>
      <c r="CI77" s="215"/>
      <c r="CJ77" s="192"/>
      <c r="CK77" s="215"/>
      <c r="CL77" s="192"/>
      <c r="CM77" s="215"/>
      <c r="CN77" s="192"/>
      <c r="CO77" s="215"/>
      <c r="CP77" s="192"/>
      <c r="CQ77" s="215"/>
      <c r="CR77" s="192"/>
      <c r="CS77" s="215"/>
      <c r="CT77" s="192"/>
      <c r="CU77" s="215"/>
      <c r="CV77" s="192"/>
      <c r="CW77" s="215"/>
      <c r="CX77" s="192"/>
      <c r="CY77" s="215"/>
      <c r="CZ77" s="192"/>
      <c r="DA77" s="215"/>
      <c r="DB77" s="192"/>
      <c r="DC77" s="215"/>
      <c r="DD77" s="192"/>
      <c r="DE77" s="215"/>
      <c r="DF77" s="192"/>
      <c r="DG77" s="215"/>
      <c r="DH77" s="192"/>
      <c r="DI77" s="215"/>
      <c r="DJ77" s="192"/>
      <c r="DK77" s="215"/>
      <c r="DL77" s="192"/>
      <c r="DM77" s="215"/>
      <c r="DN77" s="192"/>
      <c r="DO77" s="215"/>
      <c r="DP77" s="192"/>
      <c r="DQ77" s="215"/>
      <c r="DR77" s="192"/>
      <c r="DS77" s="215"/>
      <c r="DT77" s="192"/>
      <c r="DU77" s="215"/>
      <c r="DV77" s="192"/>
      <c r="DW77" s="215"/>
      <c r="DX77" s="192"/>
      <c r="DY77" s="215"/>
      <c r="DZ77" s="192"/>
      <c r="EA77" s="215"/>
      <c r="EB77" s="192"/>
      <c r="EC77" s="215"/>
      <c r="ED77" s="192"/>
      <c r="EE77" s="215"/>
      <c r="EF77" s="192"/>
      <c r="EG77" s="215"/>
      <c r="EH77" s="192"/>
      <c r="EI77" s="215"/>
      <c r="EJ77" s="192"/>
      <c r="EK77" s="215"/>
      <c r="EL77" s="192"/>
      <c r="EM77" s="215"/>
      <c r="EN77" s="192"/>
      <c r="EO77" s="215"/>
      <c r="EP77" s="192"/>
      <c r="EQ77" s="215"/>
      <c r="ER77" s="192"/>
      <c r="ES77" s="215"/>
      <c r="ET77" s="192"/>
      <c r="EU77" s="215"/>
      <c r="EV77" s="192"/>
      <c r="EW77" s="215"/>
      <c r="EX77" s="192"/>
      <c r="EY77" s="215"/>
      <c r="EZ77" s="192"/>
      <c r="FA77" s="215"/>
      <c r="FB77" s="192"/>
      <c r="FC77" s="215"/>
      <c r="FD77" s="192"/>
      <c r="FE77" s="215"/>
      <c r="FF77" s="192"/>
      <c r="FG77" s="215"/>
      <c r="FH77" s="192"/>
      <c r="FI77" s="215"/>
      <c r="FJ77" s="192"/>
      <c r="FK77" s="215"/>
      <c r="FL77" s="192"/>
      <c r="FM77" s="215"/>
      <c r="FN77" s="192"/>
      <c r="FO77" s="215"/>
      <c r="FP77" s="192"/>
      <c r="FQ77" s="215"/>
      <c r="FR77" s="192"/>
      <c r="FS77" s="215"/>
      <c r="FT77" s="192"/>
      <c r="FU77" s="215"/>
      <c r="FV77" s="192"/>
      <c r="FW77" s="215"/>
      <c r="FX77" s="192"/>
      <c r="FY77" s="215"/>
      <c r="FZ77" s="192"/>
      <c r="GA77" s="215"/>
      <c r="GB77" s="192"/>
      <c r="GC77" s="215"/>
      <c r="GD77" s="192"/>
      <c r="GE77" s="215"/>
      <c r="GF77" s="192"/>
      <c r="GG77" s="215"/>
      <c r="GH77" s="192"/>
      <c r="GI77" s="215"/>
      <c r="GJ77" s="192"/>
      <c r="GK77" s="215"/>
      <c r="GL77" s="192"/>
      <c r="GM77" s="215"/>
      <c r="GN77" s="192"/>
      <c r="GO77" s="215"/>
      <c r="GP77" s="192"/>
      <c r="GQ77" s="215"/>
      <c r="GR77" s="192"/>
      <c r="GS77" s="215"/>
      <c r="GT77" s="192"/>
      <c r="GU77" s="215"/>
      <c r="GV77" s="192"/>
      <c r="GW77" s="215"/>
      <c r="GX77" s="192"/>
      <c r="GY77" s="215"/>
      <c r="GZ77" s="192"/>
      <c r="HA77" s="215"/>
      <c r="HB77" s="192"/>
      <c r="HC77" s="215"/>
      <c r="HD77" s="192"/>
      <c r="HE77" s="215"/>
    </row>
    <row r="78" spans="18:213">
      <c r="R78" s="192"/>
      <c r="T78" s="192"/>
      <c r="V78" s="192"/>
      <c r="X78" s="192"/>
      <c r="Z78" s="192"/>
      <c r="AB78" s="192"/>
      <c r="AD78" s="192"/>
      <c r="AF78" s="192"/>
      <c r="AH78" s="192"/>
      <c r="AJ78" s="192"/>
      <c r="AK78" s="215"/>
      <c r="AL78" s="192"/>
      <c r="AN78" s="192"/>
      <c r="AP78" s="192"/>
      <c r="AR78" s="192"/>
      <c r="AT78" s="192"/>
      <c r="AV78" s="192"/>
      <c r="AX78" s="192"/>
      <c r="AZ78" s="192"/>
      <c r="BB78" s="192"/>
      <c r="BD78" s="192"/>
      <c r="BF78" s="192"/>
      <c r="BG78" s="215"/>
      <c r="BH78" s="192"/>
      <c r="BI78" s="215"/>
      <c r="BJ78" s="192"/>
      <c r="BK78" s="215"/>
      <c r="BL78" s="192"/>
      <c r="BM78" s="215"/>
      <c r="BN78" s="192"/>
      <c r="BO78" s="215"/>
      <c r="BP78" s="192"/>
      <c r="BQ78" s="215"/>
      <c r="BR78" s="192"/>
      <c r="BS78" s="215"/>
      <c r="BT78" s="192"/>
      <c r="BU78" s="215"/>
      <c r="BV78" s="192"/>
      <c r="BW78" s="215"/>
      <c r="BX78" s="192"/>
      <c r="BY78" s="215"/>
      <c r="BZ78" s="192"/>
      <c r="CA78" s="215"/>
      <c r="CB78" s="192"/>
      <c r="CC78" s="215"/>
      <c r="CD78" s="192"/>
      <c r="CE78" s="215"/>
      <c r="CF78" s="192"/>
      <c r="CG78" s="215"/>
      <c r="CH78" s="192"/>
      <c r="CI78" s="215"/>
      <c r="CJ78" s="192"/>
      <c r="CK78" s="215"/>
      <c r="CL78" s="192"/>
      <c r="CM78" s="215"/>
      <c r="CN78" s="192"/>
      <c r="CO78" s="215"/>
      <c r="CP78" s="192"/>
      <c r="CQ78" s="215"/>
      <c r="CR78" s="192"/>
      <c r="CS78" s="215"/>
      <c r="CT78" s="192"/>
      <c r="CU78" s="215"/>
      <c r="CV78" s="192"/>
      <c r="CW78" s="215"/>
      <c r="CX78" s="192"/>
      <c r="CY78" s="215"/>
      <c r="CZ78" s="192"/>
      <c r="DA78" s="215"/>
      <c r="DB78" s="192"/>
      <c r="DC78" s="215"/>
      <c r="DD78" s="192"/>
      <c r="DE78" s="215"/>
      <c r="DF78" s="192"/>
      <c r="DG78" s="215"/>
      <c r="DH78" s="192"/>
      <c r="DI78" s="215"/>
      <c r="DJ78" s="192"/>
      <c r="DK78" s="215"/>
      <c r="DL78" s="192"/>
      <c r="DM78" s="215"/>
      <c r="DN78" s="192"/>
      <c r="DO78" s="215"/>
      <c r="DP78" s="192"/>
      <c r="DQ78" s="215"/>
      <c r="DR78" s="192"/>
      <c r="DS78" s="215"/>
      <c r="DT78" s="192"/>
      <c r="DU78" s="215"/>
      <c r="DV78" s="192"/>
      <c r="DW78" s="215"/>
      <c r="DX78" s="192"/>
      <c r="DY78" s="215"/>
      <c r="DZ78" s="192"/>
      <c r="EA78" s="215"/>
      <c r="EB78" s="192"/>
      <c r="EC78" s="215"/>
      <c r="ED78" s="192"/>
      <c r="EE78" s="215"/>
      <c r="EF78" s="192"/>
      <c r="EG78" s="215"/>
      <c r="EH78" s="192"/>
      <c r="EI78" s="215"/>
      <c r="EJ78" s="192"/>
      <c r="EK78" s="215"/>
      <c r="EL78" s="192"/>
      <c r="EM78" s="215"/>
      <c r="EN78" s="192"/>
      <c r="EO78" s="215"/>
      <c r="EP78" s="192"/>
      <c r="EQ78" s="215"/>
      <c r="ER78" s="192"/>
      <c r="ES78" s="215"/>
      <c r="ET78" s="192"/>
      <c r="EU78" s="215"/>
      <c r="EV78" s="192"/>
      <c r="EW78" s="215"/>
      <c r="EX78" s="192"/>
      <c r="EY78" s="215"/>
      <c r="EZ78" s="192"/>
      <c r="FA78" s="215"/>
      <c r="FB78" s="192"/>
      <c r="FC78" s="215"/>
      <c r="FD78" s="192"/>
      <c r="FE78" s="215"/>
      <c r="FF78" s="192"/>
      <c r="FG78" s="215"/>
      <c r="FH78" s="192"/>
      <c r="FI78" s="215"/>
      <c r="FJ78" s="192"/>
      <c r="FK78" s="215"/>
      <c r="FL78" s="192"/>
      <c r="FM78" s="215"/>
      <c r="FN78" s="192"/>
      <c r="FO78" s="215"/>
      <c r="FP78" s="192"/>
      <c r="FQ78" s="215"/>
      <c r="FR78" s="192"/>
      <c r="FS78" s="215"/>
      <c r="FT78" s="192"/>
      <c r="FU78" s="215"/>
      <c r="FV78" s="192"/>
      <c r="FW78" s="215"/>
      <c r="FX78" s="192"/>
      <c r="FY78" s="215"/>
      <c r="FZ78" s="192"/>
      <c r="GA78" s="215"/>
      <c r="GB78" s="192"/>
      <c r="GC78" s="215"/>
      <c r="GD78" s="192"/>
      <c r="GE78" s="215"/>
      <c r="GF78" s="192"/>
      <c r="GG78" s="215"/>
      <c r="GH78" s="192"/>
      <c r="GI78" s="215"/>
      <c r="GJ78" s="192"/>
      <c r="GK78" s="215"/>
      <c r="GL78" s="192"/>
      <c r="GM78" s="215"/>
      <c r="GN78" s="192"/>
      <c r="GO78" s="215"/>
      <c r="GP78" s="192"/>
      <c r="GQ78" s="215"/>
      <c r="GR78" s="192"/>
      <c r="GS78" s="215"/>
      <c r="GT78" s="192"/>
      <c r="GU78" s="215"/>
      <c r="GV78" s="192"/>
      <c r="GW78" s="215"/>
      <c r="GX78" s="192"/>
      <c r="GY78" s="215"/>
      <c r="GZ78" s="192"/>
      <c r="HA78" s="215"/>
      <c r="HB78" s="192"/>
      <c r="HC78" s="215"/>
      <c r="HD78" s="192"/>
      <c r="HE78" s="215"/>
    </row>
    <row r="79" spans="18:213">
      <c r="R79" s="192"/>
      <c r="T79" s="192"/>
      <c r="V79" s="192"/>
      <c r="X79" s="192"/>
      <c r="Z79" s="192"/>
      <c r="AB79" s="192"/>
      <c r="AD79" s="192"/>
      <c r="AF79" s="192"/>
      <c r="AH79" s="192"/>
      <c r="AJ79" s="192"/>
      <c r="AK79" s="215"/>
      <c r="AL79" s="192"/>
      <c r="AN79" s="192"/>
      <c r="AP79" s="192"/>
      <c r="AR79" s="192"/>
      <c r="AT79" s="192"/>
      <c r="AV79" s="192"/>
      <c r="AX79" s="192"/>
      <c r="AZ79" s="192"/>
      <c r="BB79" s="192"/>
      <c r="BD79" s="192"/>
      <c r="BF79" s="192"/>
      <c r="BG79" s="215"/>
      <c r="BH79" s="192"/>
      <c r="BI79" s="215"/>
      <c r="BJ79" s="192"/>
      <c r="BK79" s="215"/>
      <c r="BL79" s="192"/>
      <c r="BM79" s="215"/>
      <c r="BN79" s="192"/>
      <c r="BO79" s="215"/>
      <c r="BP79" s="192"/>
      <c r="BQ79" s="215"/>
      <c r="BR79" s="192"/>
      <c r="BS79" s="215"/>
      <c r="BT79" s="192"/>
      <c r="BU79" s="215"/>
      <c r="BV79" s="192"/>
      <c r="BW79" s="215"/>
      <c r="BX79" s="192"/>
      <c r="BY79" s="215"/>
      <c r="BZ79" s="192"/>
      <c r="CA79" s="215"/>
      <c r="CB79" s="192"/>
      <c r="CC79" s="215"/>
      <c r="CD79" s="192"/>
      <c r="CE79" s="215"/>
      <c r="CF79" s="192"/>
      <c r="CG79" s="215"/>
      <c r="CH79" s="192"/>
      <c r="CI79" s="215"/>
      <c r="CJ79" s="192"/>
      <c r="CK79" s="215"/>
      <c r="CL79" s="192"/>
      <c r="CM79" s="215"/>
      <c r="CN79" s="192"/>
      <c r="CO79" s="215"/>
      <c r="CP79" s="192"/>
      <c r="CQ79" s="215"/>
      <c r="CR79" s="192"/>
      <c r="CS79" s="215"/>
      <c r="CT79" s="192"/>
      <c r="CU79" s="215"/>
      <c r="CV79" s="192"/>
      <c r="CW79" s="215"/>
      <c r="CX79" s="192"/>
      <c r="CY79" s="215"/>
      <c r="CZ79" s="192"/>
      <c r="DA79" s="215"/>
      <c r="DB79" s="192"/>
      <c r="DC79" s="215"/>
      <c r="DD79" s="192"/>
      <c r="DE79" s="215"/>
      <c r="DF79" s="192"/>
      <c r="DG79" s="215"/>
      <c r="DH79" s="192"/>
      <c r="DI79" s="215"/>
      <c r="DJ79" s="192"/>
      <c r="DK79" s="215"/>
      <c r="DL79" s="192"/>
      <c r="DM79" s="215"/>
      <c r="DN79" s="192"/>
      <c r="DO79" s="215"/>
      <c r="DP79" s="192"/>
      <c r="DQ79" s="215"/>
      <c r="DR79" s="192"/>
      <c r="DS79" s="215"/>
      <c r="DT79" s="192"/>
      <c r="DU79" s="215"/>
      <c r="DV79" s="192"/>
      <c r="DW79" s="215"/>
      <c r="DX79" s="192"/>
      <c r="DY79" s="215"/>
      <c r="DZ79" s="192"/>
      <c r="EA79" s="215"/>
      <c r="EB79" s="192"/>
      <c r="EC79" s="215"/>
      <c r="ED79" s="192"/>
      <c r="EE79" s="215"/>
      <c r="EF79" s="192"/>
      <c r="EG79" s="215"/>
      <c r="EH79" s="192"/>
      <c r="EI79" s="215"/>
      <c r="EJ79" s="192"/>
      <c r="EK79" s="215"/>
      <c r="EL79" s="192"/>
      <c r="EM79" s="215"/>
      <c r="EN79" s="192"/>
      <c r="EO79" s="215"/>
      <c r="EP79" s="192"/>
      <c r="EQ79" s="215"/>
      <c r="ER79" s="192"/>
      <c r="ES79" s="215"/>
      <c r="ET79" s="192"/>
      <c r="EU79" s="215"/>
      <c r="EV79" s="192"/>
      <c r="EW79" s="215"/>
      <c r="EX79" s="192"/>
      <c r="EY79" s="215"/>
      <c r="EZ79" s="192"/>
      <c r="FA79" s="215"/>
      <c r="FB79" s="192"/>
      <c r="FC79" s="215"/>
      <c r="FD79" s="192"/>
      <c r="FE79" s="215"/>
      <c r="FF79" s="192"/>
      <c r="FG79" s="215"/>
      <c r="FH79" s="192"/>
      <c r="FI79" s="215"/>
      <c r="FJ79" s="192"/>
      <c r="FK79" s="215"/>
      <c r="FL79" s="192"/>
      <c r="FM79" s="215"/>
      <c r="FN79" s="192"/>
      <c r="FO79" s="215"/>
      <c r="FP79" s="192"/>
      <c r="FQ79" s="215"/>
      <c r="FR79" s="192"/>
      <c r="FS79" s="215"/>
      <c r="FT79" s="192"/>
      <c r="FU79" s="215"/>
      <c r="FV79" s="192"/>
      <c r="FW79" s="215"/>
      <c r="FX79" s="192"/>
      <c r="FY79" s="215"/>
      <c r="FZ79" s="192"/>
      <c r="GA79" s="215"/>
      <c r="GB79" s="192"/>
      <c r="GC79" s="215"/>
      <c r="GD79" s="192"/>
      <c r="GE79" s="215"/>
      <c r="GF79" s="192"/>
      <c r="GG79" s="215"/>
      <c r="GH79" s="192"/>
      <c r="GI79" s="215"/>
      <c r="GJ79" s="192"/>
      <c r="GK79" s="215"/>
      <c r="GL79" s="192"/>
      <c r="GM79" s="215"/>
      <c r="GN79" s="192"/>
      <c r="GO79" s="215"/>
      <c r="GP79" s="192"/>
      <c r="GQ79" s="215"/>
      <c r="GR79" s="192"/>
      <c r="GS79" s="215"/>
      <c r="GT79" s="192"/>
      <c r="GU79" s="215"/>
      <c r="GV79" s="192"/>
      <c r="GW79" s="215"/>
      <c r="GX79" s="192"/>
      <c r="GY79" s="215"/>
      <c r="GZ79" s="192"/>
      <c r="HA79" s="215"/>
      <c r="HB79" s="192"/>
      <c r="HC79" s="215"/>
      <c r="HD79" s="192"/>
      <c r="HE79" s="215"/>
    </row>
    <row r="80" spans="18:213">
      <c r="R80" s="192"/>
      <c r="T80" s="192"/>
      <c r="V80" s="192"/>
      <c r="X80" s="192"/>
      <c r="Z80" s="192"/>
      <c r="AB80" s="192"/>
      <c r="AD80" s="192"/>
      <c r="AF80" s="192"/>
      <c r="AH80" s="192"/>
      <c r="AJ80" s="192"/>
      <c r="AK80" s="215"/>
      <c r="AL80" s="192"/>
      <c r="AN80" s="192"/>
      <c r="AP80" s="192"/>
      <c r="AR80" s="192"/>
      <c r="AT80" s="192"/>
      <c r="AV80" s="192"/>
      <c r="AX80" s="192"/>
      <c r="AZ80" s="192"/>
      <c r="BB80" s="192"/>
      <c r="BD80" s="192"/>
      <c r="BF80" s="192"/>
      <c r="BG80" s="215"/>
      <c r="BH80" s="192"/>
      <c r="BI80" s="215"/>
      <c r="BJ80" s="192"/>
      <c r="BK80" s="215"/>
      <c r="BL80" s="192"/>
      <c r="BM80" s="215"/>
      <c r="BN80" s="192"/>
      <c r="BO80" s="215"/>
      <c r="BP80" s="192"/>
      <c r="BQ80" s="215"/>
      <c r="BR80" s="192"/>
      <c r="BS80" s="215"/>
      <c r="BT80" s="192"/>
      <c r="BU80" s="215"/>
      <c r="BV80" s="192"/>
      <c r="BW80" s="215"/>
      <c r="BX80" s="192"/>
      <c r="BY80" s="215"/>
      <c r="BZ80" s="192"/>
      <c r="CA80" s="215"/>
      <c r="CB80" s="192"/>
      <c r="CC80" s="215"/>
      <c r="CD80" s="192"/>
      <c r="CE80" s="215"/>
      <c r="CF80" s="192"/>
      <c r="CG80" s="215"/>
      <c r="CH80" s="192"/>
      <c r="CI80" s="215"/>
      <c r="CJ80" s="192"/>
      <c r="CK80" s="215"/>
      <c r="CL80" s="192"/>
      <c r="CM80" s="215"/>
      <c r="CN80" s="192"/>
      <c r="CO80" s="215"/>
      <c r="CP80" s="192"/>
      <c r="CQ80" s="215"/>
      <c r="CR80" s="192"/>
      <c r="CS80" s="215"/>
      <c r="CT80" s="192"/>
      <c r="CU80" s="215"/>
      <c r="CV80" s="192"/>
      <c r="CW80" s="215"/>
      <c r="CX80" s="192"/>
      <c r="CY80" s="215"/>
      <c r="CZ80" s="192"/>
      <c r="DA80" s="215"/>
      <c r="DB80" s="192"/>
      <c r="DC80" s="215"/>
      <c r="DD80" s="192"/>
      <c r="DE80" s="215"/>
      <c r="DF80" s="192"/>
      <c r="DG80" s="215"/>
      <c r="DH80" s="192"/>
      <c r="DI80" s="215"/>
      <c r="DJ80" s="192"/>
      <c r="DK80" s="215"/>
      <c r="DL80" s="192"/>
      <c r="DM80" s="215"/>
      <c r="DN80" s="192"/>
      <c r="DO80" s="215"/>
      <c r="DP80" s="192"/>
      <c r="DQ80" s="215"/>
      <c r="DR80" s="192"/>
      <c r="DS80" s="215"/>
      <c r="DT80" s="192"/>
      <c r="DU80" s="215"/>
      <c r="DV80" s="192"/>
      <c r="DW80" s="215"/>
      <c r="DX80" s="192"/>
      <c r="DY80" s="215"/>
      <c r="DZ80" s="192"/>
      <c r="EA80" s="215"/>
      <c r="EB80" s="192"/>
      <c r="EC80" s="215"/>
      <c r="ED80" s="192"/>
      <c r="EE80" s="215"/>
      <c r="EF80" s="192"/>
      <c r="EG80" s="215"/>
      <c r="EH80" s="192"/>
      <c r="EI80" s="215"/>
      <c r="EJ80" s="192"/>
      <c r="EK80" s="215"/>
      <c r="EL80" s="192"/>
      <c r="EM80" s="215"/>
      <c r="EN80" s="192"/>
      <c r="EO80" s="215"/>
      <c r="EP80" s="192"/>
      <c r="EQ80" s="215"/>
      <c r="ER80" s="192"/>
      <c r="ES80" s="215"/>
      <c r="ET80" s="192"/>
      <c r="EU80" s="215"/>
      <c r="EV80" s="192"/>
      <c r="EW80" s="215"/>
      <c r="EX80" s="192"/>
      <c r="EY80" s="215"/>
      <c r="EZ80" s="192"/>
      <c r="FA80" s="215"/>
      <c r="FB80" s="192"/>
      <c r="FC80" s="215"/>
      <c r="FD80" s="192"/>
      <c r="FE80" s="215"/>
      <c r="FF80" s="192"/>
      <c r="FG80" s="215"/>
      <c r="FH80" s="192"/>
      <c r="FI80" s="215"/>
      <c r="FJ80" s="192"/>
      <c r="FK80" s="215"/>
      <c r="FL80" s="192"/>
      <c r="FM80" s="215"/>
      <c r="FN80" s="192"/>
      <c r="FO80" s="215"/>
      <c r="FP80" s="192"/>
      <c r="FQ80" s="215"/>
      <c r="FR80" s="192"/>
      <c r="FS80" s="215"/>
      <c r="FT80" s="192"/>
      <c r="FU80" s="215"/>
      <c r="FV80" s="192"/>
      <c r="FW80" s="215"/>
      <c r="FX80" s="192"/>
      <c r="FY80" s="215"/>
      <c r="FZ80" s="192"/>
      <c r="GA80" s="215"/>
      <c r="GB80" s="192"/>
      <c r="GC80" s="215"/>
      <c r="GD80" s="192"/>
      <c r="GE80" s="215"/>
      <c r="GF80" s="192"/>
      <c r="GG80" s="215"/>
      <c r="GH80" s="192"/>
      <c r="GI80" s="215"/>
      <c r="GJ80" s="192"/>
      <c r="GK80" s="215"/>
      <c r="GL80" s="192"/>
      <c r="GM80" s="215"/>
      <c r="GN80" s="192"/>
      <c r="GO80" s="215"/>
      <c r="GP80" s="192"/>
      <c r="GQ80" s="215"/>
      <c r="GR80" s="192"/>
      <c r="GS80" s="215"/>
      <c r="GT80" s="192"/>
      <c r="GU80" s="215"/>
      <c r="GV80" s="192"/>
      <c r="GW80" s="215"/>
      <c r="GX80" s="192"/>
      <c r="GY80" s="215"/>
      <c r="GZ80" s="192"/>
      <c r="HA80" s="215"/>
      <c r="HB80" s="192"/>
      <c r="HC80" s="215"/>
      <c r="HD80" s="192"/>
      <c r="HE80" s="215"/>
    </row>
    <row r="81" spans="18:213">
      <c r="R81" s="192"/>
      <c r="T81" s="192"/>
      <c r="V81" s="192"/>
      <c r="X81" s="192"/>
      <c r="Z81" s="192"/>
      <c r="AB81" s="192"/>
      <c r="AD81" s="192"/>
      <c r="AF81" s="192"/>
      <c r="AH81" s="192"/>
      <c r="AJ81" s="192"/>
      <c r="AK81" s="215"/>
      <c r="AL81" s="192"/>
      <c r="AN81" s="192"/>
      <c r="AP81" s="192"/>
      <c r="AR81" s="192"/>
      <c r="AT81" s="192"/>
      <c r="AV81" s="192"/>
      <c r="AX81" s="192"/>
      <c r="AZ81" s="192"/>
      <c r="BB81" s="192"/>
      <c r="BD81" s="192"/>
      <c r="BF81" s="192"/>
      <c r="BG81" s="215"/>
      <c r="BH81" s="192"/>
      <c r="BI81" s="215"/>
      <c r="BJ81" s="192"/>
      <c r="BK81" s="215"/>
      <c r="BL81" s="192"/>
      <c r="BM81" s="215"/>
      <c r="BN81" s="192"/>
      <c r="BO81" s="215"/>
      <c r="BP81" s="192"/>
      <c r="BQ81" s="215"/>
      <c r="BR81" s="192"/>
      <c r="BS81" s="215"/>
      <c r="BT81" s="192"/>
      <c r="BU81" s="215"/>
      <c r="BV81" s="192"/>
      <c r="BW81" s="215"/>
      <c r="BX81" s="192"/>
      <c r="BY81" s="215"/>
      <c r="BZ81" s="192"/>
      <c r="CA81" s="215"/>
      <c r="CB81" s="192"/>
      <c r="CC81" s="215"/>
      <c r="CD81" s="192"/>
      <c r="CE81" s="215"/>
      <c r="CF81" s="192"/>
      <c r="CG81" s="215"/>
      <c r="CH81" s="192"/>
      <c r="CI81" s="215"/>
      <c r="CJ81" s="192"/>
      <c r="CK81" s="215"/>
      <c r="CL81" s="192"/>
      <c r="CM81" s="215"/>
      <c r="CN81" s="192"/>
      <c r="CO81" s="215"/>
      <c r="CP81" s="192"/>
      <c r="CQ81" s="215"/>
      <c r="CR81" s="192"/>
      <c r="CS81" s="215"/>
      <c r="CT81" s="192"/>
      <c r="CU81" s="215"/>
      <c r="CV81" s="192"/>
      <c r="CW81" s="215"/>
      <c r="CX81" s="192"/>
      <c r="CY81" s="215"/>
      <c r="CZ81" s="192"/>
      <c r="DA81" s="215"/>
      <c r="DB81" s="192"/>
      <c r="DC81" s="215"/>
      <c r="DD81" s="192"/>
      <c r="DE81" s="215"/>
      <c r="DF81" s="192"/>
      <c r="DG81" s="215"/>
      <c r="DH81" s="192"/>
      <c r="DI81" s="215"/>
      <c r="DJ81" s="192"/>
      <c r="DK81" s="215"/>
      <c r="DL81" s="192"/>
      <c r="DM81" s="215"/>
      <c r="DN81" s="192"/>
      <c r="DO81" s="215"/>
      <c r="DP81" s="192"/>
      <c r="DQ81" s="215"/>
      <c r="DR81" s="192"/>
      <c r="DS81" s="215"/>
      <c r="DT81" s="192"/>
      <c r="DU81" s="215"/>
      <c r="DV81" s="192"/>
      <c r="DW81" s="215"/>
      <c r="DX81" s="192"/>
      <c r="DY81" s="215"/>
      <c r="DZ81" s="192"/>
      <c r="EA81" s="215"/>
      <c r="EB81" s="192"/>
      <c r="EC81" s="215"/>
      <c r="ED81" s="192"/>
      <c r="EE81" s="215"/>
      <c r="EF81" s="192"/>
      <c r="EG81" s="215"/>
      <c r="EH81" s="192"/>
      <c r="EI81" s="215"/>
      <c r="EJ81" s="192"/>
      <c r="EK81" s="215"/>
      <c r="EL81" s="192"/>
      <c r="EM81" s="215"/>
      <c r="EN81" s="192"/>
      <c r="EO81" s="215"/>
      <c r="EP81" s="192"/>
      <c r="EQ81" s="215"/>
      <c r="ER81" s="192"/>
      <c r="ES81" s="215"/>
      <c r="ET81" s="192"/>
      <c r="EU81" s="215"/>
      <c r="EV81" s="192"/>
      <c r="EW81" s="215"/>
      <c r="EX81" s="192"/>
      <c r="EY81" s="215"/>
      <c r="EZ81" s="192"/>
      <c r="FA81" s="215"/>
      <c r="FB81" s="192"/>
      <c r="FC81" s="215"/>
      <c r="FD81" s="192"/>
      <c r="FE81" s="215"/>
      <c r="FF81" s="192"/>
      <c r="FG81" s="215"/>
      <c r="FH81" s="192"/>
      <c r="FI81" s="215"/>
      <c r="FJ81" s="192"/>
      <c r="FK81" s="215"/>
      <c r="FL81" s="192"/>
      <c r="FM81" s="215"/>
      <c r="FN81" s="192"/>
      <c r="FO81" s="215"/>
      <c r="FP81" s="192"/>
      <c r="FQ81" s="215"/>
      <c r="FR81" s="192"/>
      <c r="FS81" s="215"/>
      <c r="FT81" s="192"/>
      <c r="FU81" s="215"/>
      <c r="FV81" s="192"/>
      <c r="FW81" s="215"/>
      <c r="FX81" s="192"/>
      <c r="FY81" s="215"/>
      <c r="FZ81" s="192"/>
      <c r="GA81" s="215"/>
      <c r="GB81" s="192"/>
      <c r="GC81" s="215"/>
      <c r="GD81" s="192"/>
      <c r="GE81" s="215"/>
      <c r="GF81" s="192"/>
      <c r="GG81" s="215"/>
      <c r="GH81" s="192"/>
      <c r="GI81" s="215"/>
      <c r="GJ81" s="192"/>
      <c r="GK81" s="215"/>
      <c r="GL81" s="192"/>
      <c r="GM81" s="215"/>
      <c r="GN81" s="192"/>
      <c r="GO81" s="215"/>
      <c r="GP81" s="192"/>
      <c r="GQ81" s="215"/>
      <c r="GR81" s="192"/>
      <c r="GS81" s="215"/>
      <c r="GT81" s="192"/>
      <c r="GU81" s="215"/>
      <c r="GV81" s="192"/>
      <c r="GW81" s="215"/>
      <c r="GX81" s="192"/>
      <c r="GY81" s="215"/>
      <c r="GZ81" s="192"/>
      <c r="HA81" s="215"/>
      <c r="HB81" s="192"/>
      <c r="HC81" s="215"/>
      <c r="HD81" s="192"/>
      <c r="HE81" s="215"/>
    </row>
    <row r="82" spans="18:213">
      <c r="R82" s="192"/>
      <c r="T82" s="192"/>
      <c r="V82" s="192"/>
      <c r="X82" s="192"/>
      <c r="Z82" s="192"/>
      <c r="AB82" s="192"/>
      <c r="AD82" s="192"/>
      <c r="AF82" s="192"/>
      <c r="AH82" s="192"/>
      <c r="AJ82" s="192"/>
      <c r="AK82" s="215"/>
      <c r="AL82" s="192"/>
      <c r="AN82" s="192"/>
      <c r="AP82" s="192"/>
      <c r="AR82" s="192"/>
      <c r="AT82" s="192"/>
      <c r="AV82" s="192"/>
      <c r="AX82" s="192"/>
      <c r="AZ82" s="192"/>
      <c r="BB82" s="192"/>
      <c r="BD82" s="192"/>
      <c r="BF82" s="192"/>
      <c r="BG82" s="215"/>
      <c r="BH82" s="192"/>
      <c r="BI82" s="215"/>
      <c r="BJ82" s="192"/>
      <c r="BK82" s="215"/>
      <c r="BL82" s="192"/>
      <c r="BM82" s="215"/>
      <c r="BN82" s="192"/>
      <c r="BO82" s="215"/>
      <c r="BP82" s="192"/>
      <c r="BQ82" s="215"/>
      <c r="BR82" s="192"/>
      <c r="BS82" s="215"/>
      <c r="BT82" s="192"/>
      <c r="BU82" s="215"/>
      <c r="BV82" s="192"/>
      <c r="BW82" s="215"/>
      <c r="BX82" s="192"/>
      <c r="BY82" s="215"/>
      <c r="BZ82" s="192"/>
      <c r="CA82" s="215"/>
      <c r="CB82" s="192"/>
      <c r="CC82" s="215"/>
      <c r="CD82" s="192"/>
      <c r="CE82" s="215"/>
      <c r="CF82" s="192"/>
      <c r="CG82" s="215"/>
      <c r="CH82" s="192"/>
      <c r="CI82" s="215"/>
      <c r="CJ82" s="192"/>
      <c r="CK82" s="215"/>
      <c r="CL82" s="192"/>
      <c r="CM82" s="215"/>
      <c r="CN82" s="192"/>
      <c r="CO82" s="215"/>
      <c r="CP82" s="192"/>
      <c r="CQ82" s="215"/>
      <c r="CR82" s="192"/>
      <c r="CS82" s="215"/>
      <c r="CT82" s="192"/>
      <c r="CU82" s="215"/>
      <c r="CV82" s="192"/>
      <c r="CW82" s="215"/>
      <c r="CX82" s="192"/>
      <c r="CY82" s="215"/>
      <c r="CZ82" s="192"/>
      <c r="DA82" s="215"/>
      <c r="DB82" s="192"/>
      <c r="DC82" s="215"/>
      <c r="DD82" s="192"/>
      <c r="DE82" s="215"/>
      <c r="DF82" s="192"/>
      <c r="DG82" s="215"/>
      <c r="DH82" s="192"/>
      <c r="DI82" s="215"/>
      <c r="DJ82" s="192"/>
      <c r="DK82" s="215"/>
      <c r="DL82" s="192"/>
      <c r="DM82" s="215"/>
      <c r="DN82" s="192"/>
      <c r="DO82" s="215"/>
      <c r="DP82" s="192"/>
      <c r="DQ82" s="215"/>
      <c r="DR82" s="192"/>
      <c r="DS82" s="215"/>
      <c r="DT82" s="192"/>
      <c r="DU82" s="215"/>
      <c r="DV82" s="192"/>
      <c r="DW82" s="215"/>
      <c r="DX82" s="192"/>
      <c r="DY82" s="215"/>
      <c r="DZ82" s="192"/>
      <c r="EA82" s="215"/>
      <c r="EB82" s="192"/>
      <c r="EC82" s="215"/>
      <c r="ED82" s="192"/>
      <c r="EE82" s="215"/>
      <c r="EF82" s="192"/>
      <c r="EG82" s="215"/>
      <c r="EH82" s="192"/>
      <c r="EI82" s="215"/>
      <c r="EJ82" s="192"/>
      <c r="EK82" s="215"/>
      <c r="EL82" s="192"/>
      <c r="EM82" s="215"/>
      <c r="EN82" s="192"/>
      <c r="EO82" s="215"/>
      <c r="EP82" s="192"/>
      <c r="EQ82" s="215"/>
      <c r="ER82" s="192"/>
      <c r="ES82" s="215"/>
      <c r="ET82" s="192"/>
      <c r="EU82" s="215"/>
      <c r="EV82" s="192"/>
      <c r="EW82" s="215"/>
      <c r="EX82" s="192"/>
      <c r="EY82" s="215"/>
      <c r="EZ82" s="192"/>
      <c r="FA82" s="215"/>
      <c r="FB82" s="192"/>
      <c r="FC82" s="215"/>
      <c r="FD82" s="192"/>
      <c r="FE82" s="215"/>
      <c r="FF82" s="192"/>
      <c r="FG82" s="215"/>
      <c r="FH82" s="192"/>
      <c r="FI82" s="215"/>
      <c r="FJ82" s="192"/>
      <c r="FK82" s="215"/>
      <c r="FL82" s="192"/>
      <c r="FM82" s="215"/>
      <c r="FN82" s="192"/>
      <c r="FO82" s="215"/>
      <c r="FP82" s="192"/>
      <c r="FQ82" s="215"/>
      <c r="FR82" s="192"/>
      <c r="FS82" s="215"/>
      <c r="FT82" s="192"/>
      <c r="FU82" s="215"/>
      <c r="FV82" s="192"/>
      <c r="FW82" s="215"/>
      <c r="FX82" s="192"/>
      <c r="FY82" s="215"/>
      <c r="FZ82" s="192"/>
      <c r="GA82" s="215"/>
      <c r="GB82" s="192"/>
      <c r="GC82" s="215"/>
      <c r="GD82" s="192"/>
      <c r="GE82" s="215"/>
      <c r="GF82" s="192"/>
      <c r="GG82" s="215"/>
      <c r="GH82" s="192"/>
      <c r="GI82" s="215"/>
      <c r="GJ82" s="192"/>
      <c r="GK82" s="215"/>
      <c r="GL82" s="192"/>
      <c r="GM82" s="215"/>
      <c r="GN82" s="192"/>
      <c r="GO82" s="215"/>
      <c r="GP82" s="192"/>
      <c r="GQ82" s="215"/>
      <c r="GR82" s="192"/>
      <c r="GS82" s="215"/>
      <c r="GT82" s="192"/>
      <c r="GU82" s="215"/>
      <c r="GV82" s="192"/>
      <c r="GW82" s="215"/>
      <c r="GX82" s="192"/>
      <c r="GY82" s="215"/>
      <c r="GZ82" s="192"/>
      <c r="HA82" s="215"/>
      <c r="HB82" s="192"/>
      <c r="HC82" s="215"/>
      <c r="HD82" s="192"/>
      <c r="HE82" s="215"/>
    </row>
    <row r="83" spans="18:213">
      <c r="R83" s="192"/>
      <c r="T83" s="192"/>
      <c r="V83" s="192"/>
      <c r="X83" s="192"/>
      <c r="Z83" s="192"/>
      <c r="AB83" s="192"/>
      <c r="AD83" s="192"/>
      <c r="AF83" s="192"/>
      <c r="AH83" s="192"/>
      <c r="AJ83" s="192"/>
      <c r="AK83" s="215"/>
      <c r="AL83" s="192"/>
      <c r="AN83" s="192"/>
      <c r="AP83" s="192"/>
      <c r="AR83" s="192"/>
      <c r="AT83" s="192"/>
      <c r="AV83" s="192"/>
      <c r="AX83" s="192"/>
      <c r="AZ83" s="192"/>
      <c r="BB83" s="192"/>
      <c r="BD83" s="192"/>
      <c r="BF83" s="192"/>
      <c r="BG83" s="215"/>
      <c r="BH83" s="192"/>
      <c r="BI83" s="215"/>
      <c r="BJ83" s="192"/>
      <c r="BK83" s="215"/>
      <c r="BL83" s="192"/>
      <c r="BM83" s="215"/>
      <c r="BN83" s="192"/>
      <c r="BO83" s="215"/>
      <c r="BP83" s="192"/>
      <c r="BQ83" s="215"/>
      <c r="BR83" s="192"/>
      <c r="BS83" s="215"/>
      <c r="BT83" s="192"/>
      <c r="BU83" s="215"/>
      <c r="BV83" s="192"/>
      <c r="BW83" s="215"/>
      <c r="BX83" s="192"/>
      <c r="BY83" s="215"/>
      <c r="BZ83" s="192"/>
      <c r="CA83" s="215"/>
      <c r="CB83" s="192"/>
      <c r="CC83" s="215"/>
      <c r="CD83" s="192"/>
      <c r="CE83" s="215"/>
      <c r="CF83" s="192"/>
      <c r="CG83" s="215"/>
      <c r="CH83" s="192"/>
      <c r="CI83" s="215"/>
      <c r="CJ83" s="192"/>
      <c r="CK83" s="215"/>
      <c r="CL83" s="192"/>
      <c r="CM83" s="215"/>
      <c r="CN83" s="192"/>
      <c r="CO83" s="215"/>
      <c r="CP83" s="192"/>
      <c r="CQ83" s="215"/>
      <c r="CR83" s="192"/>
      <c r="CS83" s="215"/>
      <c r="CT83" s="192"/>
      <c r="CU83" s="215"/>
      <c r="CV83" s="192"/>
      <c r="CW83" s="215"/>
      <c r="CX83" s="192"/>
      <c r="CY83" s="215"/>
      <c r="CZ83" s="192"/>
      <c r="DA83" s="215"/>
      <c r="DB83" s="192"/>
      <c r="DC83" s="215"/>
      <c r="DD83" s="192"/>
      <c r="DE83" s="215"/>
      <c r="DF83" s="192"/>
      <c r="DG83" s="215"/>
      <c r="DH83" s="192"/>
      <c r="DI83" s="215"/>
      <c r="DJ83" s="192"/>
      <c r="DK83" s="215"/>
      <c r="DL83" s="192"/>
      <c r="DM83" s="215"/>
      <c r="DN83" s="192"/>
      <c r="DO83" s="215"/>
      <c r="DP83" s="192"/>
      <c r="DQ83" s="215"/>
      <c r="DR83" s="192"/>
      <c r="DS83" s="215"/>
      <c r="DT83" s="192"/>
      <c r="DU83" s="215"/>
      <c r="DV83" s="192"/>
      <c r="DW83" s="215"/>
      <c r="DX83" s="192"/>
      <c r="DY83" s="215"/>
      <c r="DZ83" s="192"/>
      <c r="EA83" s="215"/>
      <c r="EB83" s="192"/>
      <c r="EC83" s="215"/>
      <c r="ED83" s="192"/>
      <c r="EE83" s="215"/>
      <c r="EF83" s="192"/>
      <c r="EG83" s="215"/>
      <c r="EH83" s="192"/>
      <c r="EI83" s="215"/>
      <c r="EJ83" s="192"/>
      <c r="EK83" s="215"/>
      <c r="EL83" s="192"/>
      <c r="EM83" s="215"/>
      <c r="EN83" s="192"/>
      <c r="EO83" s="215"/>
      <c r="EP83" s="192"/>
      <c r="EQ83" s="215"/>
      <c r="ER83" s="192"/>
      <c r="ES83" s="215"/>
      <c r="ET83" s="192"/>
      <c r="EU83" s="215"/>
      <c r="EV83" s="192"/>
      <c r="EW83" s="215"/>
      <c r="EX83" s="192"/>
      <c r="EY83" s="215"/>
      <c r="EZ83" s="192"/>
      <c r="FA83" s="215"/>
      <c r="FB83" s="192"/>
      <c r="FC83" s="215"/>
      <c r="FD83" s="192"/>
      <c r="FE83" s="215"/>
      <c r="FF83" s="192"/>
      <c r="FG83" s="215"/>
      <c r="FH83" s="192"/>
      <c r="FI83" s="215"/>
      <c r="FJ83" s="192"/>
      <c r="FK83" s="215"/>
      <c r="FL83" s="192"/>
      <c r="FM83" s="215"/>
      <c r="FN83" s="192"/>
      <c r="FO83" s="215"/>
      <c r="FP83" s="192"/>
      <c r="FQ83" s="215"/>
      <c r="FR83" s="192"/>
      <c r="FS83" s="215"/>
      <c r="FT83" s="192"/>
      <c r="FU83" s="215"/>
      <c r="FV83" s="192"/>
      <c r="FW83" s="215"/>
      <c r="FX83" s="192"/>
      <c r="FY83" s="215"/>
      <c r="FZ83" s="192"/>
      <c r="GA83" s="215"/>
      <c r="GB83" s="192"/>
      <c r="GC83" s="215"/>
      <c r="GD83" s="192"/>
      <c r="GE83" s="215"/>
      <c r="GF83" s="192"/>
      <c r="GG83" s="215"/>
      <c r="GH83" s="192"/>
      <c r="GI83" s="215"/>
      <c r="GJ83" s="192"/>
      <c r="GK83" s="215"/>
      <c r="GL83" s="192"/>
      <c r="GM83" s="215"/>
      <c r="GN83" s="192"/>
      <c r="GO83" s="215"/>
      <c r="GP83" s="192"/>
      <c r="GQ83" s="215"/>
      <c r="GR83" s="192"/>
      <c r="GS83" s="215"/>
      <c r="GT83" s="192"/>
      <c r="GU83" s="215"/>
      <c r="GV83" s="192"/>
      <c r="GW83" s="215"/>
      <c r="GX83" s="192"/>
      <c r="GY83" s="215"/>
      <c r="GZ83" s="192"/>
      <c r="HA83" s="215"/>
      <c r="HB83" s="192"/>
      <c r="HC83" s="215"/>
      <c r="HD83" s="192"/>
      <c r="HE83" s="215"/>
    </row>
    <row r="84" spans="18:213">
      <c r="R84" s="192"/>
      <c r="T84" s="192"/>
      <c r="V84" s="192"/>
      <c r="X84" s="192"/>
      <c r="Z84" s="192"/>
      <c r="AB84" s="192"/>
      <c r="AD84" s="192"/>
      <c r="AF84" s="192"/>
      <c r="AH84" s="192"/>
      <c r="AJ84" s="192"/>
      <c r="AK84" s="215"/>
      <c r="AL84" s="192"/>
      <c r="AN84" s="192"/>
      <c r="AP84" s="192"/>
      <c r="AR84" s="192"/>
      <c r="AT84" s="192"/>
      <c r="AV84" s="192"/>
      <c r="AX84" s="192"/>
      <c r="AZ84" s="192"/>
      <c r="BB84" s="192"/>
      <c r="BD84" s="192"/>
      <c r="BF84" s="192"/>
      <c r="BG84" s="215"/>
      <c r="BH84" s="192"/>
      <c r="BI84" s="215"/>
      <c r="BJ84" s="192"/>
      <c r="BK84" s="215"/>
      <c r="BL84" s="192"/>
      <c r="BM84" s="215"/>
      <c r="BN84" s="192"/>
      <c r="BO84" s="215"/>
      <c r="BP84" s="192"/>
      <c r="BQ84" s="215"/>
      <c r="BR84" s="192"/>
      <c r="BS84" s="215"/>
      <c r="BT84" s="192"/>
      <c r="BU84" s="215"/>
      <c r="BV84" s="192"/>
      <c r="BW84" s="215"/>
      <c r="BX84" s="192"/>
      <c r="BY84" s="215"/>
      <c r="BZ84" s="192"/>
      <c r="CA84" s="215"/>
      <c r="CB84" s="192"/>
      <c r="CC84" s="215"/>
      <c r="CD84" s="192"/>
      <c r="CE84" s="215"/>
      <c r="CF84" s="192"/>
      <c r="CG84" s="215"/>
      <c r="CH84" s="192"/>
      <c r="CI84" s="215"/>
      <c r="CJ84" s="192"/>
      <c r="CK84" s="215"/>
      <c r="CL84" s="192"/>
      <c r="CM84" s="215"/>
      <c r="CN84" s="192"/>
      <c r="CO84" s="215"/>
      <c r="CP84" s="192"/>
      <c r="CQ84" s="215"/>
      <c r="CR84" s="192"/>
      <c r="CS84" s="215"/>
      <c r="CT84" s="192"/>
      <c r="CU84" s="215"/>
      <c r="CV84" s="192"/>
      <c r="CW84" s="215"/>
      <c r="CX84" s="192"/>
      <c r="CY84" s="215"/>
      <c r="CZ84" s="192"/>
      <c r="DA84" s="215"/>
      <c r="DB84" s="192"/>
      <c r="DC84" s="215"/>
      <c r="DD84" s="192"/>
      <c r="DE84" s="215"/>
      <c r="DF84" s="192"/>
      <c r="DG84" s="215"/>
      <c r="DH84" s="192"/>
      <c r="DI84" s="215"/>
      <c r="DJ84" s="192"/>
      <c r="DK84" s="215"/>
      <c r="DL84" s="192"/>
      <c r="DM84" s="215"/>
      <c r="DN84" s="192"/>
      <c r="DO84" s="215"/>
      <c r="DP84" s="192"/>
      <c r="DQ84" s="215"/>
      <c r="DR84" s="192"/>
      <c r="DS84" s="215"/>
      <c r="DT84" s="192"/>
      <c r="DU84" s="215"/>
      <c r="DV84" s="192"/>
      <c r="DW84" s="215"/>
      <c r="DX84" s="192"/>
      <c r="DY84" s="215"/>
      <c r="DZ84" s="192"/>
      <c r="EA84" s="215"/>
      <c r="EB84" s="192"/>
      <c r="EC84" s="215"/>
      <c r="ED84" s="192"/>
      <c r="EE84" s="215"/>
      <c r="EF84" s="192"/>
      <c r="EG84" s="215"/>
      <c r="EH84" s="192"/>
      <c r="EI84" s="215"/>
      <c r="EJ84" s="192"/>
      <c r="EK84" s="215"/>
      <c r="EL84" s="192"/>
      <c r="EM84" s="215"/>
      <c r="EN84" s="192"/>
      <c r="EO84" s="215"/>
      <c r="EP84" s="192"/>
      <c r="EQ84" s="215"/>
      <c r="ER84" s="192"/>
      <c r="ES84" s="215"/>
      <c r="ET84" s="192"/>
      <c r="EU84" s="215"/>
      <c r="EV84" s="192"/>
      <c r="EW84" s="215"/>
      <c r="EX84" s="192"/>
      <c r="EY84" s="215"/>
      <c r="EZ84" s="192"/>
      <c r="FA84" s="215"/>
      <c r="FB84" s="192"/>
      <c r="FC84" s="215"/>
      <c r="FD84" s="192"/>
      <c r="FE84" s="215"/>
      <c r="FF84" s="192"/>
      <c r="FG84" s="215"/>
      <c r="FH84" s="192"/>
      <c r="FI84" s="215"/>
      <c r="FJ84" s="192"/>
      <c r="FK84" s="215"/>
      <c r="FL84" s="192"/>
      <c r="FM84" s="215"/>
      <c r="FN84" s="192"/>
      <c r="FO84" s="215"/>
      <c r="FP84" s="192"/>
      <c r="FQ84" s="215"/>
      <c r="FR84" s="192"/>
      <c r="FS84" s="215"/>
      <c r="FT84" s="192"/>
      <c r="FU84" s="215"/>
      <c r="FV84" s="192"/>
      <c r="FW84" s="215"/>
      <c r="FX84" s="192"/>
      <c r="FY84" s="215"/>
      <c r="FZ84" s="192"/>
      <c r="GA84" s="215"/>
      <c r="GB84" s="192"/>
      <c r="GC84" s="215"/>
      <c r="GD84" s="192"/>
      <c r="GE84" s="215"/>
      <c r="GF84" s="192"/>
      <c r="GG84" s="215"/>
      <c r="GH84" s="192"/>
      <c r="GI84" s="215"/>
      <c r="GJ84" s="192"/>
      <c r="GK84" s="215"/>
      <c r="GL84" s="192"/>
      <c r="GM84" s="215"/>
      <c r="GN84" s="192"/>
      <c r="GO84" s="215"/>
      <c r="GP84" s="192"/>
      <c r="GQ84" s="215"/>
      <c r="GR84" s="192"/>
      <c r="GS84" s="215"/>
      <c r="GT84" s="192"/>
      <c r="GU84" s="215"/>
      <c r="GV84" s="192"/>
      <c r="GW84" s="215"/>
      <c r="GX84" s="192"/>
      <c r="GY84" s="215"/>
      <c r="GZ84" s="192"/>
      <c r="HA84" s="215"/>
      <c r="HB84" s="192"/>
      <c r="HC84" s="215"/>
      <c r="HD84" s="192"/>
      <c r="HE84" s="215"/>
    </row>
    <row r="85" spans="18:213">
      <c r="R85" s="192"/>
      <c r="T85" s="192"/>
      <c r="V85" s="192"/>
      <c r="X85" s="192"/>
      <c r="Z85" s="192"/>
      <c r="AB85" s="192"/>
      <c r="AD85" s="192"/>
      <c r="AF85" s="192"/>
      <c r="AH85" s="192"/>
      <c r="AJ85" s="192"/>
      <c r="AK85" s="215"/>
      <c r="AL85" s="192"/>
      <c r="AN85" s="192"/>
      <c r="AP85" s="192"/>
      <c r="AR85" s="192"/>
      <c r="AT85" s="192"/>
      <c r="AV85" s="192"/>
      <c r="AX85" s="192"/>
      <c r="AZ85" s="192"/>
      <c r="BB85" s="192"/>
      <c r="BD85" s="192"/>
      <c r="BF85" s="192"/>
      <c r="BG85" s="215"/>
      <c r="BH85" s="192"/>
      <c r="BI85" s="215"/>
      <c r="BJ85" s="192"/>
      <c r="BK85" s="215"/>
      <c r="BL85" s="192"/>
      <c r="BM85" s="215"/>
      <c r="BN85" s="192"/>
      <c r="BO85" s="215"/>
      <c r="BP85" s="192"/>
      <c r="BQ85" s="215"/>
      <c r="BR85" s="192"/>
      <c r="BS85" s="215"/>
      <c r="BT85" s="192"/>
      <c r="BU85" s="215"/>
      <c r="BV85" s="192"/>
      <c r="BW85" s="215"/>
      <c r="BX85" s="192"/>
      <c r="BY85" s="215"/>
      <c r="BZ85" s="192"/>
      <c r="CA85" s="215"/>
      <c r="CB85" s="192"/>
      <c r="CC85" s="215"/>
      <c r="CD85" s="192"/>
      <c r="CE85" s="215"/>
      <c r="CF85" s="192"/>
      <c r="CG85" s="215"/>
      <c r="CH85" s="192"/>
      <c r="CI85" s="215"/>
      <c r="CJ85" s="192"/>
      <c r="CK85" s="215"/>
      <c r="CL85" s="192"/>
      <c r="CM85" s="215"/>
      <c r="CN85" s="192"/>
      <c r="CO85" s="215"/>
      <c r="CP85" s="192"/>
      <c r="CQ85" s="215"/>
      <c r="CR85" s="192"/>
      <c r="CS85" s="215"/>
      <c r="CT85" s="192"/>
      <c r="CU85" s="215"/>
      <c r="CV85" s="192"/>
      <c r="CW85" s="215"/>
      <c r="CX85" s="192"/>
      <c r="CY85" s="215"/>
      <c r="CZ85" s="192"/>
      <c r="DA85" s="215"/>
      <c r="DB85" s="192"/>
      <c r="DC85" s="215"/>
      <c r="DD85" s="192"/>
      <c r="DE85" s="215"/>
      <c r="DF85" s="192"/>
      <c r="DG85" s="215"/>
      <c r="DH85" s="192"/>
      <c r="DI85" s="215"/>
      <c r="DJ85" s="192"/>
      <c r="DK85" s="215"/>
      <c r="DL85" s="192"/>
      <c r="DM85" s="215"/>
      <c r="DN85" s="192"/>
      <c r="DO85" s="215"/>
      <c r="DP85" s="192"/>
      <c r="DQ85" s="215"/>
      <c r="DR85" s="192"/>
      <c r="DS85" s="215"/>
      <c r="DT85" s="192"/>
      <c r="DU85" s="215"/>
      <c r="DV85" s="192"/>
      <c r="DW85" s="215"/>
      <c r="DX85" s="192"/>
      <c r="DY85" s="215"/>
      <c r="DZ85" s="192"/>
      <c r="EA85" s="215"/>
      <c r="EB85" s="192"/>
      <c r="EC85" s="215"/>
      <c r="ED85" s="192"/>
      <c r="EE85" s="215"/>
      <c r="EF85" s="192"/>
      <c r="EG85" s="215"/>
      <c r="EH85" s="192"/>
      <c r="EI85" s="215"/>
      <c r="EJ85" s="192"/>
      <c r="EK85" s="215"/>
      <c r="EL85" s="192"/>
      <c r="EM85" s="215"/>
      <c r="EN85" s="192"/>
      <c r="EO85" s="215"/>
      <c r="EP85" s="192"/>
      <c r="EQ85" s="215"/>
      <c r="ER85" s="192"/>
      <c r="ES85" s="215"/>
      <c r="ET85" s="192"/>
      <c r="EU85" s="215"/>
      <c r="EV85" s="192"/>
      <c r="EW85" s="215"/>
      <c r="EX85" s="192"/>
      <c r="EY85" s="215"/>
      <c r="EZ85" s="192"/>
      <c r="FA85" s="215"/>
      <c r="FB85" s="192"/>
      <c r="FC85" s="215"/>
      <c r="FD85" s="192"/>
      <c r="FE85" s="215"/>
      <c r="FF85" s="192"/>
      <c r="FG85" s="215"/>
      <c r="FH85" s="192"/>
      <c r="FI85" s="215"/>
      <c r="FJ85" s="192"/>
      <c r="FK85" s="215"/>
      <c r="FL85" s="192"/>
      <c r="FM85" s="215"/>
      <c r="FN85" s="192"/>
      <c r="FO85" s="215"/>
      <c r="FP85" s="192"/>
      <c r="FQ85" s="215"/>
      <c r="FR85" s="192"/>
      <c r="FS85" s="215"/>
      <c r="FT85" s="192"/>
      <c r="FU85" s="215"/>
      <c r="FV85" s="192"/>
      <c r="FW85" s="215"/>
      <c r="FX85" s="192"/>
      <c r="FY85" s="215"/>
      <c r="FZ85" s="192"/>
      <c r="GA85" s="215"/>
      <c r="GB85" s="192"/>
      <c r="GC85" s="215"/>
      <c r="GD85" s="192"/>
      <c r="GE85" s="215"/>
      <c r="GF85" s="192"/>
      <c r="GG85" s="215"/>
      <c r="GH85" s="192"/>
      <c r="GI85" s="215"/>
      <c r="GJ85" s="192"/>
      <c r="GK85" s="215"/>
      <c r="GL85" s="192"/>
      <c r="GM85" s="215"/>
      <c r="GN85" s="192"/>
      <c r="GO85" s="215"/>
      <c r="GP85" s="192"/>
      <c r="GQ85" s="215"/>
      <c r="GR85" s="192"/>
      <c r="GS85" s="215"/>
      <c r="GT85" s="192"/>
      <c r="GU85" s="215"/>
      <c r="GV85" s="192"/>
      <c r="GW85" s="215"/>
      <c r="GX85" s="192"/>
      <c r="GY85" s="215"/>
      <c r="GZ85" s="192"/>
      <c r="HA85" s="215"/>
      <c r="HB85" s="192"/>
      <c r="HC85" s="215"/>
      <c r="HD85" s="192"/>
      <c r="HE85" s="215"/>
    </row>
    <row r="86" spans="18:213">
      <c r="R86" s="192"/>
      <c r="T86" s="192"/>
      <c r="V86" s="192"/>
      <c r="X86" s="192"/>
      <c r="Z86" s="192"/>
      <c r="AB86" s="192"/>
      <c r="AD86" s="192"/>
      <c r="AF86" s="192"/>
      <c r="AH86" s="192"/>
      <c r="AJ86" s="192"/>
      <c r="AK86" s="215"/>
      <c r="AL86" s="192"/>
      <c r="AN86" s="192"/>
      <c r="AP86" s="192"/>
      <c r="AR86" s="192"/>
      <c r="AT86" s="192"/>
      <c r="AV86" s="192"/>
      <c r="AX86" s="192"/>
      <c r="AZ86" s="192"/>
      <c r="BB86" s="192"/>
      <c r="BD86" s="192"/>
      <c r="BF86" s="192"/>
      <c r="BG86" s="215"/>
      <c r="BH86" s="192"/>
      <c r="BI86" s="215"/>
      <c r="BJ86" s="192"/>
      <c r="BK86" s="215"/>
      <c r="BL86" s="192"/>
      <c r="BM86" s="215"/>
      <c r="BN86" s="192"/>
      <c r="BO86" s="215"/>
      <c r="BP86" s="192"/>
      <c r="BQ86" s="215"/>
      <c r="BR86" s="192"/>
      <c r="BS86" s="215"/>
      <c r="BT86" s="192"/>
      <c r="BU86" s="215"/>
      <c r="BV86" s="192"/>
      <c r="BW86" s="215"/>
      <c r="BX86" s="192"/>
      <c r="BY86" s="215"/>
      <c r="BZ86" s="192"/>
      <c r="CA86" s="215"/>
      <c r="CB86" s="192"/>
      <c r="CC86" s="215"/>
      <c r="CD86" s="192"/>
      <c r="CE86" s="215"/>
      <c r="CF86" s="192"/>
      <c r="CG86" s="215"/>
      <c r="CH86" s="192"/>
      <c r="CI86" s="215"/>
      <c r="CJ86" s="192"/>
      <c r="CK86" s="215"/>
      <c r="CL86" s="192"/>
      <c r="CM86" s="215"/>
      <c r="CN86" s="192"/>
      <c r="CO86" s="215"/>
      <c r="CP86" s="192"/>
      <c r="CQ86" s="215"/>
      <c r="CR86" s="192"/>
      <c r="CS86" s="215"/>
      <c r="CT86" s="192"/>
      <c r="CU86" s="215"/>
      <c r="CV86" s="192"/>
      <c r="CW86" s="215"/>
      <c r="CX86" s="192"/>
      <c r="CY86" s="215"/>
      <c r="CZ86" s="192"/>
      <c r="DA86" s="215"/>
      <c r="DB86" s="192"/>
      <c r="DC86" s="215"/>
      <c r="DD86" s="192"/>
      <c r="DE86" s="215"/>
      <c r="DF86" s="192"/>
      <c r="DG86" s="215"/>
      <c r="DH86" s="192"/>
      <c r="DI86" s="215"/>
      <c r="DJ86" s="192"/>
      <c r="DK86" s="215"/>
      <c r="DL86" s="192"/>
      <c r="DM86" s="215"/>
      <c r="DN86" s="192"/>
      <c r="DO86" s="215"/>
      <c r="DP86" s="192"/>
      <c r="DQ86" s="215"/>
      <c r="DR86" s="192"/>
      <c r="DS86" s="215"/>
      <c r="DT86" s="192"/>
      <c r="DU86" s="215"/>
      <c r="DV86" s="192"/>
      <c r="DW86" s="215"/>
      <c r="DX86" s="192"/>
      <c r="DY86" s="215"/>
      <c r="DZ86" s="192"/>
      <c r="EA86" s="215"/>
      <c r="EB86" s="192"/>
      <c r="EC86" s="215"/>
      <c r="ED86" s="192"/>
      <c r="EE86" s="215"/>
      <c r="EF86" s="192"/>
      <c r="EG86" s="215"/>
      <c r="EH86" s="192"/>
      <c r="EI86" s="215"/>
      <c r="EJ86" s="192"/>
      <c r="EK86" s="215"/>
      <c r="EL86" s="192"/>
      <c r="EM86" s="215"/>
      <c r="EN86" s="192"/>
      <c r="EO86" s="215"/>
      <c r="EP86" s="192"/>
      <c r="EQ86" s="215"/>
      <c r="ER86" s="192"/>
      <c r="ES86" s="215"/>
      <c r="ET86" s="192"/>
      <c r="EU86" s="215"/>
      <c r="EV86" s="192"/>
      <c r="EW86" s="215"/>
      <c r="EX86" s="192"/>
      <c r="EY86" s="215"/>
      <c r="EZ86" s="192"/>
      <c r="FA86" s="215"/>
      <c r="FB86" s="192"/>
      <c r="FC86" s="215"/>
      <c r="FD86" s="192"/>
      <c r="FE86" s="215"/>
      <c r="FF86" s="192"/>
      <c r="FG86" s="215"/>
      <c r="FH86" s="192"/>
      <c r="FI86" s="215"/>
      <c r="FJ86" s="192"/>
      <c r="FK86" s="215"/>
      <c r="FL86" s="192"/>
      <c r="FM86" s="215"/>
      <c r="FN86" s="192"/>
      <c r="FO86" s="215"/>
      <c r="FP86" s="192"/>
      <c r="FQ86" s="215"/>
      <c r="FR86" s="192"/>
      <c r="FS86" s="215"/>
      <c r="FT86" s="192"/>
      <c r="FU86" s="215"/>
      <c r="FV86" s="192"/>
      <c r="FW86" s="215"/>
      <c r="FX86" s="192"/>
      <c r="FY86" s="215"/>
      <c r="FZ86" s="192"/>
      <c r="GA86" s="215"/>
      <c r="GB86" s="192"/>
      <c r="GC86" s="215"/>
      <c r="GD86" s="192"/>
      <c r="GE86" s="215"/>
      <c r="GF86" s="192"/>
      <c r="GG86" s="215"/>
      <c r="GH86" s="192"/>
      <c r="GI86" s="215"/>
      <c r="GJ86" s="192"/>
      <c r="GK86" s="215"/>
      <c r="GL86" s="192"/>
      <c r="GM86" s="215"/>
      <c r="GN86" s="192"/>
      <c r="GO86" s="215"/>
      <c r="GP86" s="192"/>
      <c r="GQ86" s="215"/>
      <c r="GR86" s="192"/>
      <c r="GS86" s="215"/>
      <c r="GT86" s="192"/>
      <c r="GU86" s="215"/>
      <c r="GV86" s="192"/>
      <c r="GW86" s="215"/>
      <c r="GX86" s="192"/>
      <c r="GY86" s="215"/>
      <c r="GZ86" s="192"/>
      <c r="HA86" s="215"/>
      <c r="HB86" s="192"/>
      <c r="HC86" s="215"/>
      <c r="HD86" s="192"/>
      <c r="HE86" s="215"/>
    </row>
    <row r="87" spans="18:213">
      <c r="R87" s="192"/>
      <c r="T87" s="192"/>
      <c r="V87" s="192"/>
      <c r="X87" s="192"/>
      <c r="Z87" s="192"/>
      <c r="AB87" s="192"/>
      <c r="AD87" s="192"/>
      <c r="AF87" s="192"/>
      <c r="AH87" s="192"/>
      <c r="AJ87" s="192"/>
      <c r="AK87" s="215"/>
      <c r="AL87" s="192"/>
      <c r="AN87" s="192"/>
      <c r="AP87" s="192"/>
      <c r="AR87" s="192"/>
      <c r="AT87" s="192"/>
      <c r="AV87" s="192"/>
      <c r="AX87" s="192"/>
      <c r="AZ87" s="192"/>
      <c r="BB87" s="192"/>
      <c r="BD87" s="192"/>
      <c r="BF87" s="192"/>
      <c r="BG87" s="215"/>
      <c r="BH87" s="192"/>
      <c r="BI87" s="215"/>
      <c r="BJ87" s="192"/>
      <c r="BK87" s="215"/>
      <c r="BL87" s="192"/>
      <c r="BM87" s="215"/>
      <c r="BN87" s="192"/>
      <c r="BO87" s="215"/>
      <c r="BP87" s="192"/>
      <c r="BQ87" s="215"/>
      <c r="BR87" s="192"/>
      <c r="BS87" s="215"/>
      <c r="BT87" s="192"/>
      <c r="BU87" s="215"/>
      <c r="BV87" s="192"/>
      <c r="BW87" s="215"/>
      <c r="BX87" s="192"/>
      <c r="BY87" s="215"/>
      <c r="BZ87" s="192"/>
      <c r="CA87" s="215"/>
      <c r="CB87" s="192"/>
      <c r="CC87" s="215"/>
      <c r="CD87" s="192"/>
      <c r="CE87" s="215"/>
      <c r="CF87" s="192"/>
      <c r="CG87" s="215"/>
      <c r="CH87" s="192"/>
      <c r="CI87" s="215"/>
      <c r="CJ87" s="192"/>
      <c r="CK87" s="215"/>
      <c r="CL87" s="192"/>
      <c r="CM87" s="215"/>
      <c r="CN87" s="192"/>
      <c r="CO87" s="215"/>
      <c r="CP87" s="192"/>
      <c r="CQ87" s="215"/>
      <c r="CR87" s="192"/>
      <c r="CS87" s="215"/>
      <c r="CT87" s="192"/>
      <c r="CU87" s="215"/>
      <c r="CV87" s="192"/>
      <c r="CW87" s="215"/>
      <c r="CX87" s="192"/>
      <c r="CY87" s="215"/>
      <c r="CZ87" s="192"/>
      <c r="DA87" s="215"/>
      <c r="DB87" s="192"/>
      <c r="DC87" s="215"/>
      <c r="DD87" s="192"/>
      <c r="DE87" s="215"/>
      <c r="DF87" s="192"/>
      <c r="DG87" s="215"/>
      <c r="DH87" s="192"/>
      <c r="DI87" s="215"/>
      <c r="DJ87" s="192"/>
      <c r="DK87" s="215"/>
      <c r="DL87" s="192"/>
      <c r="DM87" s="215"/>
      <c r="DN87" s="192"/>
      <c r="DO87" s="215"/>
      <c r="DP87" s="192"/>
      <c r="DQ87" s="215"/>
      <c r="DR87" s="192"/>
      <c r="DS87" s="215"/>
      <c r="DT87" s="192"/>
      <c r="DU87" s="215"/>
      <c r="DV87" s="192"/>
      <c r="DW87" s="215"/>
      <c r="DX87" s="192"/>
      <c r="DY87" s="215"/>
      <c r="DZ87" s="192"/>
      <c r="EA87" s="215"/>
      <c r="EB87" s="192"/>
      <c r="EC87" s="215"/>
      <c r="ED87" s="192"/>
      <c r="EE87" s="215"/>
      <c r="EF87" s="192"/>
      <c r="EG87" s="215"/>
      <c r="EH87" s="192"/>
      <c r="EI87" s="215"/>
      <c r="EJ87" s="192"/>
      <c r="EK87" s="215"/>
      <c r="EL87" s="192"/>
      <c r="EM87" s="215"/>
      <c r="EN87" s="192"/>
      <c r="EO87" s="215"/>
      <c r="EP87" s="192"/>
      <c r="EQ87" s="215"/>
      <c r="ER87" s="192"/>
      <c r="ES87" s="215"/>
      <c r="ET87" s="192"/>
      <c r="EU87" s="215"/>
      <c r="EV87" s="192"/>
      <c r="EW87" s="215"/>
      <c r="EX87" s="192"/>
      <c r="EY87" s="215"/>
      <c r="EZ87" s="192"/>
      <c r="FA87" s="215"/>
      <c r="FB87" s="192"/>
      <c r="FC87" s="215"/>
      <c r="FD87" s="192"/>
      <c r="FE87" s="215"/>
      <c r="FF87" s="192"/>
      <c r="FG87" s="215"/>
      <c r="FH87" s="192"/>
      <c r="FI87" s="215"/>
      <c r="FJ87" s="192"/>
      <c r="FK87" s="215"/>
      <c r="FL87" s="192"/>
      <c r="FM87" s="215"/>
      <c r="FN87" s="192"/>
      <c r="FO87" s="215"/>
      <c r="FP87" s="192"/>
      <c r="FQ87" s="215"/>
      <c r="FR87" s="192"/>
      <c r="FS87" s="215"/>
      <c r="FT87" s="192"/>
      <c r="FU87" s="215"/>
      <c r="FV87" s="192"/>
      <c r="FW87" s="215"/>
      <c r="FX87" s="192"/>
      <c r="FY87" s="215"/>
      <c r="FZ87" s="192"/>
      <c r="GA87" s="215"/>
      <c r="GB87" s="192"/>
      <c r="GC87" s="215"/>
      <c r="GD87" s="192"/>
      <c r="GE87" s="215"/>
      <c r="GF87" s="192"/>
      <c r="GG87" s="215"/>
      <c r="GH87" s="192"/>
      <c r="GI87" s="215"/>
      <c r="GJ87" s="192"/>
      <c r="GK87" s="215"/>
      <c r="GL87" s="192"/>
      <c r="GM87" s="215"/>
      <c r="GN87" s="192"/>
      <c r="GO87" s="215"/>
      <c r="GP87" s="192"/>
      <c r="GQ87" s="215"/>
      <c r="GR87" s="192"/>
      <c r="GS87" s="215"/>
      <c r="GT87" s="192"/>
      <c r="GU87" s="215"/>
      <c r="GV87" s="192"/>
      <c r="GW87" s="215"/>
      <c r="GX87" s="192"/>
      <c r="GY87" s="215"/>
      <c r="GZ87" s="192"/>
      <c r="HA87" s="215"/>
      <c r="HB87" s="192"/>
      <c r="HC87" s="215"/>
      <c r="HD87" s="192"/>
      <c r="HE87" s="215"/>
    </row>
    <row r="88" spans="18:213">
      <c r="R88" s="192"/>
      <c r="T88" s="192"/>
      <c r="V88" s="192"/>
      <c r="X88" s="192"/>
      <c r="Z88" s="192"/>
      <c r="AB88" s="192"/>
      <c r="AD88" s="192"/>
      <c r="AF88" s="192"/>
      <c r="AH88" s="192"/>
      <c r="AJ88" s="192"/>
      <c r="AK88" s="215"/>
      <c r="AL88" s="192"/>
      <c r="AN88" s="192"/>
      <c r="AP88" s="192"/>
      <c r="AR88" s="192"/>
      <c r="AT88" s="192"/>
      <c r="AV88" s="192"/>
      <c r="AX88" s="192"/>
      <c r="AZ88" s="192"/>
      <c r="BB88" s="192"/>
      <c r="BD88" s="192"/>
      <c r="BF88" s="192"/>
      <c r="BG88" s="215"/>
      <c r="BH88" s="192"/>
      <c r="BI88" s="215"/>
      <c r="BJ88" s="192"/>
      <c r="BK88" s="215"/>
      <c r="BL88" s="192"/>
      <c r="BM88" s="215"/>
      <c r="BN88" s="192"/>
      <c r="BO88" s="215"/>
      <c r="BP88" s="192"/>
      <c r="BQ88" s="215"/>
      <c r="BR88" s="192"/>
      <c r="BS88" s="215"/>
      <c r="BT88" s="192"/>
      <c r="BU88" s="215"/>
      <c r="BV88" s="192"/>
      <c r="BW88" s="215"/>
      <c r="BX88" s="192"/>
      <c r="BY88" s="215"/>
      <c r="BZ88" s="192"/>
      <c r="CA88" s="215"/>
      <c r="CB88" s="192"/>
      <c r="CC88" s="215"/>
      <c r="CD88" s="192"/>
      <c r="CE88" s="215"/>
      <c r="CF88" s="192"/>
      <c r="CG88" s="215"/>
      <c r="CH88" s="192"/>
      <c r="CI88" s="215"/>
      <c r="CJ88" s="192"/>
      <c r="CK88" s="215"/>
      <c r="CL88" s="192"/>
      <c r="CM88" s="215"/>
      <c r="CN88" s="192"/>
      <c r="CO88" s="215"/>
      <c r="CP88" s="192"/>
      <c r="CQ88" s="215"/>
      <c r="CR88" s="192"/>
      <c r="CS88" s="215"/>
      <c r="CT88" s="192"/>
      <c r="CU88" s="215"/>
      <c r="CV88" s="192"/>
      <c r="CW88" s="215"/>
      <c r="CX88" s="192"/>
      <c r="CY88" s="215"/>
      <c r="CZ88" s="192"/>
      <c r="DA88" s="215"/>
      <c r="DB88" s="192"/>
      <c r="DC88" s="215"/>
      <c r="DD88" s="192"/>
      <c r="DE88" s="215"/>
      <c r="DF88" s="192"/>
      <c r="DG88" s="215"/>
      <c r="DH88" s="192"/>
      <c r="DI88" s="215"/>
      <c r="DJ88" s="192"/>
      <c r="DK88" s="215"/>
      <c r="DL88" s="192"/>
      <c r="DM88" s="215"/>
      <c r="DN88" s="192"/>
      <c r="DO88" s="215"/>
      <c r="DP88" s="192"/>
      <c r="DQ88" s="215"/>
      <c r="DR88" s="192"/>
      <c r="DS88" s="215"/>
      <c r="DT88" s="192"/>
      <c r="DU88" s="215"/>
      <c r="DV88" s="192"/>
      <c r="DW88" s="215"/>
      <c r="DX88" s="192"/>
      <c r="DY88" s="215"/>
      <c r="DZ88" s="192"/>
      <c r="EA88" s="215"/>
      <c r="EB88" s="192"/>
      <c r="EC88" s="215"/>
      <c r="ED88" s="192"/>
      <c r="EE88" s="215"/>
      <c r="EF88" s="192"/>
      <c r="EG88" s="215"/>
      <c r="EH88" s="192"/>
      <c r="EI88" s="215"/>
      <c r="EJ88" s="192"/>
      <c r="EK88" s="215"/>
      <c r="EL88" s="192"/>
      <c r="EM88" s="215"/>
      <c r="EN88" s="192"/>
      <c r="EO88" s="215"/>
      <c r="EP88" s="192"/>
      <c r="EQ88" s="215"/>
      <c r="ER88" s="192"/>
      <c r="ES88" s="215"/>
      <c r="ET88" s="192"/>
      <c r="EU88" s="215"/>
      <c r="EV88" s="192"/>
      <c r="EW88" s="215"/>
      <c r="EX88" s="192"/>
      <c r="EY88" s="215"/>
      <c r="EZ88" s="192"/>
      <c r="FA88" s="215"/>
      <c r="FB88" s="192"/>
      <c r="FC88" s="215"/>
      <c r="FD88" s="192"/>
      <c r="FE88" s="215"/>
      <c r="FF88" s="192"/>
      <c r="FG88" s="215"/>
      <c r="FH88" s="192"/>
      <c r="FI88" s="215"/>
      <c r="FJ88" s="192"/>
      <c r="FK88" s="215"/>
      <c r="FL88" s="192"/>
      <c r="FM88" s="215"/>
      <c r="FN88" s="192"/>
      <c r="FO88" s="215"/>
      <c r="FP88" s="192"/>
      <c r="FQ88" s="215"/>
      <c r="FR88" s="192"/>
      <c r="FS88" s="215"/>
      <c r="FT88" s="192"/>
      <c r="FU88" s="215"/>
      <c r="FV88" s="192"/>
      <c r="FW88" s="215"/>
      <c r="FX88" s="192"/>
      <c r="FY88" s="215"/>
      <c r="FZ88" s="192"/>
      <c r="GA88" s="215"/>
      <c r="GB88" s="192"/>
      <c r="GC88" s="215"/>
      <c r="GD88" s="192"/>
      <c r="GE88" s="215"/>
      <c r="GF88" s="192"/>
      <c r="GG88" s="215"/>
      <c r="GH88" s="192"/>
      <c r="GI88" s="215"/>
      <c r="GJ88" s="192"/>
      <c r="GK88" s="215"/>
      <c r="GL88" s="192"/>
      <c r="GM88" s="215"/>
      <c r="GN88" s="192"/>
      <c r="GO88" s="215"/>
      <c r="GP88" s="192"/>
      <c r="GQ88" s="215"/>
      <c r="GR88" s="192"/>
      <c r="GS88" s="215"/>
      <c r="GT88" s="192"/>
      <c r="GU88" s="215"/>
      <c r="GV88" s="192"/>
      <c r="GW88" s="215"/>
      <c r="GX88" s="192"/>
      <c r="GY88" s="215"/>
      <c r="GZ88" s="192"/>
      <c r="HA88" s="215"/>
      <c r="HB88" s="192"/>
      <c r="HC88" s="215"/>
      <c r="HD88" s="192"/>
      <c r="HE88" s="215"/>
    </row>
    <row r="89" spans="18:213">
      <c r="R89" s="192"/>
      <c r="T89" s="192"/>
      <c r="V89" s="192"/>
      <c r="X89" s="192"/>
      <c r="Z89" s="192"/>
      <c r="AB89" s="192"/>
      <c r="AD89" s="192"/>
      <c r="AF89" s="192"/>
      <c r="AH89" s="192"/>
      <c r="AJ89" s="192"/>
      <c r="AK89" s="215"/>
      <c r="AL89" s="192"/>
      <c r="AN89" s="192"/>
      <c r="AP89" s="192"/>
      <c r="AR89" s="192"/>
      <c r="AT89" s="192"/>
      <c r="AV89" s="192"/>
      <c r="AX89" s="192"/>
      <c r="AZ89" s="192"/>
      <c r="BB89" s="192"/>
      <c r="BD89" s="192"/>
      <c r="BF89" s="192"/>
      <c r="BG89" s="215"/>
      <c r="BH89" s="192"/>
      <c r="BI89" s="215"/>
      <c r="BJ89" s="192"/>
      <c r="BK89" s="215"/>
      <c r="BL89" s="192"/>
      <c r="BM89" s="215"/>
      <c r="BN89" s="192"/>
      <c r="BO89" s="215"/>
      <c r="BP89" s="192"/>
      <c r="BQ89" s="215"/>
      <c r="BR89" s="192"/>
      <c r="BS89" s="215"/>
      <c r="BT89" s="192"/>
      <c r="BU89" s="215"/>
      <c r="BV89" s="192"/>
      <c r="BW89" s="215"/>
      <c r="BX89" s="192"/>
      <c r="BY89" s="215"/>
      <c r="BZ89" s="192"/>
      <c r="CA89" s="215"/>
      <c r="CB89" s="192"/>
      <c r="CC89" s="215"/>
      <c r="CD89" s="192"/>
      <c r="CE89" s="215"/>
      <c r="CF89" s="192"/>
      <c r="CG89" s="215"/>
      <c r="CH89" s="192"/>
      <c r="CI89" s="215"/>
      <c r="CJ89" s="192"/>
      <c r="CK89" s="215"/>
      <c r="CL89" s="192"/>
      <c r="CM89" s="215"/>
      <c r="CN89" s="192"/>
      <c r="CO89" s="215"/>
      <c r="CP89" s="192"/>
      <c r="CQ89" s="215"/>
      <c r="CR89" s="192"/>
      <c r="CS89" s="215"/>
      <c r="CT89" s="192"/>
      <c r="CU89" s="215"/>
      <c r="CV89" s="192"/>
      <c r="CW89" s="215"/>
      <c r="CX89" s="192"/>
      <c r="CY89" s="215"/>
      <c r="CZ89" s="192"/>
      <c r="DA89" s="215"/>
      <c r="DB89" s="192"/>
      <c r="DC89" s="215"/>
      <c r="DD89" s="192"/>
      <c r="DE89" s="215"/>
      <c r="DF89" s="192"/>
      <c r="DG89" s="215"/>
      <c r="DH89" s="192"/>
      <c r="DI89" s="215"/>
      <c r="DJ89" s="192"/>
      <c r="DK89" s="215"/>
      <c r="DL89" s="192"/>
      <c r="DM89" s="215"/>
      <c r="DN89" s="192"/>
      <c r="DO89" s="215"/>
      <c r="DP89" s="192"/>
      <c r="DQ89" s="215"/>
      <c r="DR89" s="192"/>
      <c r="DS89" s="215"/>
      <c r="DT89" s="192"/>
      <c r="DU89" s="215"/>
      <c r="DV89" s="192"/>
      <c r="DW89" s="215"/>
      <c r="DX89" s="192"/>
      <c r="DY89" s="215"/>
      <c r="DZ89" s="192"/>
      <c r="EA89" s="215"/>
      <c r="EB89" s="192"/>
      <c r="EC89" s="215"/>
      <c r="ED89" s="192"/>
      <c r="EE89" s="215"/>
      <c r="EF89" s="192"/>
      <c r="EG89" s="215"/>
      <c r="EH89" s="192"/>
      <c r="EI89" s="215"/>
      <c r="EJ89" s="192"/>
      <c r="EK89" s="215"/>
      <c r="EL89" s="192"/>
      <c r="EM89" s="215"/>
      <c r="EN89" s="192"/>
      <c r="EO89" s="215"/>
      <c r="EP89" s="192"/>
      <c r="EQ89" s="215"/>
      <c r="ER89" s="192"/>
      <c r="ES89" s="215"/>
      <c r="ET89" s="192"/>
      <c r="EU89" s="215"/>
      <c r="EV89" s="192"/>
      <c r="EW89" s="215"/>
      <c r="EX89" s="192"/>
      <c r="EY89" s="215"/>
      <c r="EZ89" s="192"/>
      <c r="FA89" s="215"/>
      <c r="FB89" s="192"/>
      <c r="FC89" s="215"/>
      <c r="FD89" s="192"/>
      <c r="FE89" s="215"/>
      <c r="FF89" s="192"/>
      <c r="FG89" s="215"/>
      <c r="FH89" s="192"/>
      <c r="FI89" s="215"/>
      <c r="FJ89" s="192"/>
      <c r="FK89" s="215"/>
      <c r="FL89" s="192"/>
      <c r="FM89" s="215"/>
      <c r="FN89" s="192"/>
      <c r="FO89" s="215"/>
      <c r="FP89" s="192"/>
      <c r="FQ89" s="215"/>
      <c r="FR89" s="192"/>
      <c r="FS89" s="215"/>
      <c r="FT89" s="192"/>
      <c r="FU89" s="215"/>
      <c r="FV89" s="192"/>
      <c r="FW89" s="215"/>
      <c r="FX89" s="192"/>
      <c r="FY89" s="215"/>
      <c r="FZ89" s="192"/>
      <c r="GA89" s="215"/>
      <c r="GB89" s="192"/>
      <c r="GC89" s="215"/>
      <c r="GD89" s="192"/>
      <c r="GE89" s="215"/>
      <c r="GF89" s="192"/>
      <c r="GG89" s="215"/>
      <c r="GH89" s="192"/>
      <c r="GI89" s="215"/>
      <c r="GJ89" s="192"/>
      <c r="GK89" s="215"/>
      <c r="GL89" s="192"/>
      <c r="GM89" s="215"/>
      <c r="GN89" s="192"/>
      <c r="GO89" s="215"/>
      <c r="GP89" s="192"/>
      <c r="GQ89" s="215"/>
      <c r="GR89" s="192"/>
      <c r="GS89" s="215"/>
      <c r="GT89" s="192"/>
      <c r="GU89" s="215"/>
      <c r="GV89" s="192"/>
      <c r="GW89" s="215"/>
      <c r="GX89" s="192"/>
      <c r="GY89" s="215"/>
      <c r="GZ89" s="192"/>
      <c r="HA89" s="215"/>
      <c r="HB89" s="192"/>
      <c r="HC89" s="215"/>
      <c r="HD89" s="192"/>
      <c r="HE89" s="215"/>
    </row>
    <row r="90" spans="18:213">
      <c r="R90" s="192"/>
      <c r="T90" s="192"/>
      <c r="V90" s="192"/>
      <c r="X90" s="192"/>
      <c r="Z90" s="192"/>
      <c r="AB90" s="192"/>
      <c r="AD90" s="192"/>
      <c r="AF90" s="192"/>
      <c r="AH90" s="192"/>
      <c r="AJ90" s="192"/>
      <c r="AK90" s="215"/>
      <c r="AL90" s="192"/>
      <c r="AN90" s="192"/>
      <c r="AP90" s="192"/>
      <c r="AR90" s="192"/>
      <c r="AT90" s="192"/>
      <c r="AV90" s="192"/>
      <c r="AX90" s="192"/>
      <c r="AZ90" s="192"/>
      <c r="BB90" s="192"/>
      <c r="BD90" s="192"/>
      <c r="BF90" s="192"/>
      <c r="BG90" s="215"/>
      <c r="BH90" s="192"/>
      <c r="BI90" s="215"/>
      <c r="BJ90" s="192"/>
      <c r="BK90" s="215"/>
      <c r="BL90" s="192"/>
      <c r="BM90" s="215"/>
      <c r="BN90" s="192"/>
      <c r="BO90" s="215"/>
      <c r="BP90" s="192"/>
      <c r="BQ90" s="215"/>
      <c r="BR90" s="192"/>
      <c r="BS90" s="215"/>
      <c r="BT90" s="192"/>
      <c r="BU90" s="215"/>
      <c r="BV90" s="192"/>
      <c r="BW90" s="215"/>
      <c r="BX90" s="192"/>
      <c r="BY90" s="215"/>
      <c r="BZ90" s="192"/>
      <c r="CA90" s="215"/>
      <c r="CB90" s="192"/>
      <c r="CC90" s="215"/>
      <c r="CD90" s="192"/>
      <c r="CE90" s="215"/>
      <c r="CF90" s="192"/>
      <c r="CG90" s="215"/>
      <c r="CH90" s="192"/>
      <c r="CI90" s="215"/>
      <c r="CJ90" s="192"/>
      <c r="CK90" s="215"/>
      <c r="CL90" s="192"/>
      <c r="CM90" s="215"/>
      <c r="CN90" s="192"/>
      <c r="CO90" s="215"/>
      <c r="CP90" s="192"/>
      <c r="CQ90" s="215"/>
      <c r="CR90" s="192"/>
      <c r="CS90" s="215"/>
      <c r="CT90" s="192"/>
      <c r="CU90" s="215"/>
      <c r="CV90" s="192"/>
      <c r="CW90" s="215"/>
      <c r="CX90" s="192"/>
      <c r="CY90" s="215"/>
      <c r="CZ90" s="192"/>
      <c r="DA90" s="215"/>
      <c r="DB90" s="192"/>
      <c r="DC90" s="215"/>
      <c r="DD90" s="192"/>
      <c r="DE90" s="215"/>
      <c r="DF90" s="192"/>
      <c r="DG90" s="215"/>
      <c r="DH90" s="192"/>
      <c r="DI90" s="215"/>
      <c r="DJ90" s="192"/>
      <c r="DK90" s="215"/>
      <c r="DL90" s="192"/>
      <c r="DM90" s="215"/>
      <c r="DN90" s="192"/>
      <c r="DO90" s="215"/>
      <c r="DP90" s="192"/>
      <c r="DQ90" s="215"/>
      <c r="DR90" s="192"/>
      <c r="DS90" s="215"/>
      <c r="DT90" s="192"/>
      <c r="DU90" s="215"/>
      <c r="DV90" s="192"/>
      <c r="DW90" s="215"/>
      <c r="DX90" s="192"/>
      <c r="DY90" s="215"/>
      <c r="DZ90" s="192"/>
      <c r="EA90" s="215"/>
      <c r="EB90" s="192"/>
      <c r="EC90" s="215"/>
      <c r="ED90" s="192"/>
      <c r="EE90" s="215"/>
      <c r="EF90" s="192"/>
      <c r="EG90" s="215"/>
      <c r="EH90" s="192"/>
      <c r="EI90" s="215"/>
      <c r="EJ90" s="192"/>
      <c r="EK90" s="215"/>
      <c r="EL90" s="192"/>
      <c r="EM90" s="215"/>
      <c r="EN90" s="192"/>
      <c r="EO90" s="215"/>
      <c r="EP90" s="192"/>
      <c r="EQ90" s="215"/>
      <c r="ER90" s="192"/>
      <c r="ES90" s="215"/>
      <c r="ET90" s="192"/>
      <c r="EU90" s="215"/>
      <c r="EV90" s="192"/>
      <c r="EW90" s="215"/>
      <c r="EX90" s="192"/>
      <c r="EY90" s="215"/>
      <c r="EZ90" s="192"/>
      <c r="FA90" s="215"/>
      <c r="FB90" s="192"/>
      <c r="FC90" s="215"/>
      <c r="FD90" s="192"/>
      <c r="FE90" s="215"/>
      <c r="FF90" s="192"/>
      <c r="FG90" s="215"/>
      <c r="FH90" s="192"/>
      <c r="FI90" s="215"/>
      <c r="FJ90" s="192"/>
      <c r="FK90" s="215"/>
      <c r="FL90" s="192"/>
      <c r="FM90" s="215"/>
      <c r="FN90" s="192"/>
      <c r="FO90" s="215"/>
      <c r="FP90" s="192"/>
      <c r="FQ90" s="215"/>
      <c r="FR90" s="192"/>
      <c r="FS90" s="215"/>
      <c r="FT90" s="192"/>
      <c r="FU90" s="215"/>
      <c r="FV90" s="192"/>
      <c r="FW90" s="215"/>
      <c r="FX90" s="192"/>
      <c r="FY90" s="215"/>
      <c r="FZ90" s="192"/>
      <c r="GA90" s="215"/>
      <c r="GB90" s="192"/>
      <c r="GC90" s="215"/>
      <c r="GD90" s="192"/>
      <c r="GE90" s="215"/>
      <c r="GF90" s="192"/>
      <c r="GG90" s="215"/>
      <c r="GH90" s="192"/>
      <c r="GI90" s="215"/>
      <c r="GJ90" s="192"/>
      <c r="GK90" s="215"/>
      <c r="GL90" s="192"/>
      <c r="GM90" s="215"/>
      <c r="GN90" s="192"/>
      <c r="GO90" s="215"/>
      <c r="GP90" s="192"/>
      <c r="GQ90" s="215"/>
      <c r="GR90" s="192"/>
      <c r="GS90" s="215"/>
      <c r="GT90" s="192"/>
      <c r="GU90" s="215"/>
      <c r="GV90" s="192"/>
      <c r="GW90" s="215"/>
      <c r="GX90" s="192"/>
      <c r="GY90" s="215"/>
      <c r="GZ90" s="192"/>
      <c r="HA90" s="215"/>
      <c r="HB90" s="192"/>
      <c r="HC90" s="215"/>
      <c r="HD90" s="192"/>
      <c r="HE90" s="215"/>
    </row>
    <row r="91" spans="18:213">
      <c r="R91" s="192"/>
      <c r="T91" s="192"/>
      <c r="V91" s="192"/>
      <c r="X91" s="192"/>
      <c r="Z91" s="192"/>
      <c r="AB91" s="192"/>
      <c r="AD91" s="192"/>
      <c r="AF91" s="192"/>
      <c r="AH91" s="192"/>
      <c r="AJ91" s="192"/>
      <c r="AK91" s="215"/>
      <c r="AL91" s="192"/>
      <c r="AN91" s="192"/>
      <c r="AP91" s="192"/>
      <c r="AR91" s="192"/>
      <c r="AT91" s="192"/>
      <c r="AV91" s="192"/>
      <c r="AX91" s="192"/>
      <c r="AZ91" s="192"/>
      <c r="BB91" s="192"/>
      <c r="BD91" s="192"/>
      <c r="BF91" s="192"/>
      <c r="BG91" s="215"/>
      <c r="BH91" s="192"/>
      <c r="BI91" s="215"/>
      <c r="BJ91" s="192"/>
      <c r="BK91" s="215"/>
      <c r="BL91" s="192"/>
      <c r="BM91" s="215"/>
      <c r="BN91" s="192"/>
      <c r="BO91" s="215"/>
      <c r="BP91" s="192"/>
      <c r="BQ91" s="215"/>
      <c r="BR91" s="192"/>
      <c r="BS91" s="215"/>
      <c r="BT91" s="192"/>
      <c r="BU91" s="215"/>
      <c r="BV91" s="192"/>
      <c r="BW91" s="215"/>
      <c r="BX91" s="192"/>
      <c r="BY91" s="215"/>
      <c r="BZ91" s="192"/>
      <c r="CA91" s="215"/>
      <c r="CB91" s="192"/>
      <c r="CC91" s="215"/>
      <c r="CD91" s="192"/>
      <c r="CE91" s="215"/>
      <c r="CF91" s="192"/>
      <c r="CG91" s="215"/>
      <c r="CH91" s="192"/>
      <c r="CI91" s="215"/>
      <c r="CJ91" s="192"/>
      <c r="CK91" s="215"/>
      <c r="CL91" s="192"/>
      <c r="CM91" s="215"/>
      <c r="CN91" s="192"/>
      <c r="CO91" s="215"/>
      <c r="CP91" s="192"/>
      <c r="CQ91" s="215"/>
      <c r="CR91" s="192"/>
      <c r="CS91" s="215"/>
      <c r="CT91" s="192"/>
      <c r="CU91" s="215"/>
      <c r="CV91" s="192"/>
      <c r="CW91" s="215"/>
      <c r="CX91" s="192"/>
      <c r="CY91" s="215"/>
      <c r="CZ91" s="192"/>
      <c r="DA91" s="215"/>
      <c r="DB91" s="192"/>
      <c r="DC91" s="215"/>
      <c r="DD91" s="192"/>
      <c r="DE91" s="215"/>
      <c r="DF91" s="192"/>
      <c r="DG91" s="215"/>
      <c r="DH91" s="192"/>
      <c r="DI91" s="215"/>
      <c r="DJ91" s="192"/>
      <c r="DK91" s="215"/>
      <c r="DL91" s="192"/>
      <c r="DM91" s="215"/>
      <c r="DN91" s="192"/>
      <c r="DO91" s="215"/>
      <c r="DP91" s="192"/>
      <c r="DQ91" s="215"/>
      <c r="DR91" s="192"/>
      <c r="DS91" s="215"/>
      <c r="DT91" s="192"/>
      <c r="DU91" s="215"/>
      <c r="DV91" s="192"/>
      <c r="DW91" s="215"/>
      <c r="DX91" s="192"/>
      <c r="DY91" s="215"/>
      <c r="DZ91" s="192"/>
      <c r="EA91" s="215"/>
      <c r="EB91" s="192"/>
      <c r="EC91" s="215"/>
      <c r="ED91" s="192"/>
      <c r="EE91" s="215"/>
      <c r="EF91" s="192"/>
      <c r="EG91" s="215"/>
      <c r="EH91" s="192"/>
      <c r="EI91" s="215"/>
      <c r="EJ91" s="192"/>
      <c r="EK91" s="215"/>
      <c r="EL91" s="192"/>
      <c r="EM91" s="215"/>
      <c r="EN91" s="192"/>
      <c r="EO91" s="215"/>
      <c r="EP91" s="192"/>
      <c r="EQ91" s="215"/>
      <c r="ER91" s="192"/>
      <c r="ES91" s="215"/>
      <c r="ET91" s="192"/>
      <c r="EU91" s="215"/>
      <c r="EV91" s="192"/>
      <c r="EW91" s="215"/>
      <c r="EX91" s="192"/>
      <c r="EY91" s="215"/>
      <c r="EZ91" s="192"/>
      <c r="FA91" s="215"/>
      <c r="FB91" s="192"/>
      <c r="FC91" s="215"/>
      <c r="FD91" s="192"/>
      <c r="FE91" s="215"/>
      <c r="FF91" s="192"/>
      <c r="FG91" s="215"/>
      <c r="FH91" s="192"/>
      <c r="FI91" s="215"/>
      <c r="FJ91" s="192"/>
      <c r="FK91" s="215"/>
      <c r="FL91" s="192"/>
      <c r="FM91" s="215"/>
      <c r="FN91" s="192"/>
      <c r="FO91" s="215"/>
      <c r="FP91" s="192"/>
      <c r="FQ91" s="215"/>
      <c r="FR91" s="192"/>
      <c r="FS91" s="215"/>
      <c r="FT91" s="192"/>
      <c r="FU91" s="215"/>
      <c r="FV91" s="192"/>
      <c r="FW91" s="215"/>
      <c r="FX91" s="192"/>
      <c r="FY91" s="215"/>
      <c r="FZ91" s="192"/>
      <c r="GA91" s="215"/>
      <c r="GB91" s="192"/>
      <c r="GC91" s="215"/>
      <c r="GD91" s="192"/>
      <c r="GE91" s="215"/>
      <c r="GF91" s="192"/>
      <c r="GG91" s="215"/>
      <c r="GH91" s="192"/>
      <c r="GI91" s="215"/>
      <c r="GJ91" s="192"/>
      <c r="GK91" s="215"/>
      <c r="GL91" s="192"/>
      <c r="GM91" s="215"/>
      <c r="GN91" s="192"/>
      <c r="GO91" s="215"/>
      <c r="GP91" s="192"/>
      <c r="GQ91" s="215"/>
      <c r="GR91" s="192"/>
      <c r="GS91" s="215"/>
      <c r="GT91" s="192"/>
      <c r="GU91" s="215"/>
      <c r="GV91" s="192"/>
      <c r="GW91" s="215"/>
      <c r="GX91" s="192"/>
      <c r="GY91" s="215"/>
      <c r="GZ91" s="192"/>
      <c r="HA91" s="215"/>
      <c r="HB91" s="192"/>
      <c r="HC91" s="215"/>
      <c r="HD91" s="192"/>
      <c r="HE91" s="215"/>
    </row>
    <row r="92" spans="18:213">
      <c r="R92" s="192"/>
      <c r="T92" s="192"/>
      <c r="V92" s="192"/>
      <c r="X92" s="192"/>
      <c r="Z92" s="192"/>
      <c r="AB92" s="192"/>
      <c r="AD92" s="192"/>
      <c r="AF92" s="192"/>
      <c r="AH92" s="192"/>
      <c r="AJ92" s="192"/>
      <c r="AK92" s="215"/>
      <c r="AL92" s="192"/>
      <c r="AN92" s="192"/>
      <c r="AP92" s="192"/>
      <c r="AR92" s="192"/>
      <c r="AT92" s="192"/>
      <c r="AV92" s="192"/>
      <c r="AX92" s="192"/>
      <c r="AZ92" s="192"/>
      <c r="BB92" s="192"/>
      <c r="BD92" s="192"/>
      <c r="BF92" s="192"/>
      <c r="BG92" s="215"/>
      <c r="BH92" s="192"/>
      <c r="BI92" s="215"/>
      <c r="BJ92" s="192"/>
      <c r="BK92" s="215"/>
      <c r="BL92" s="192"/>
      <c r="BM92" s="215"/>
      <c r="BN92" s="192"/>
      <c r="BO92" s="215"/>
      <c r="BP92" s="192"/>
      <c r="BQ92" s="215"/>
      <c r="BR92" s="192"/>
      <c r="BS92" s="215"/>
      <c r="BT92" s="192"/>
      <c r="BU92" s="215"/>
      <c r="BV92" s="192"/>
      <c r="BW92" s="215"/>
      <c r="BX92" s="192"/>
      <c r="BY92" s="215"/>
      <c r="BZ92" s="192"/>
      <c r="CA92" s="215"/>
      <c r="CB92" s="192"/>
      <c r="CC92" s="215"/>
      <c r="CD92" s="192"/>
      <c r="CE92" s="215"/>
      <c r="CF92" s="192"/>
      <c r="CG92" s="215"/>
      <c r="CH92" s="192"/>
      <c r="CI92" s="215"/>
      <c r="CJ92" s="192"/>
      <c r="CK92" s="215"/>
      <c r="CL92" s="192"/>
      <c r="CM92" s="215"/>
      <c r="CN92" s="192"/>
      <c r="CO92" s="215"/>
      <c r="CP92" s="192"/>
      <c r="CQ92" s="215"/>
      <c r="CR92" s="192"/>
      <c r="CS92" s="215"/>
      <c r="CT92" s="192"/>
      <c r="CU92" s="215"/>
      <c r="CV92" s="192"/>
      <c r="CW92" s="215"/>
      <c r="CX92" s="192"/>
      <c r="CY92" s="215"/>
      <c r="CZ92" s="192"/>
      <c r="DA92" s="215"/>
      <c r="DB92" s="192"/>
      <c r="DC92" s="215"/>
      <c r="DD92" s="192"/>
      <c r="DE92" s="215"/>
      <c r="DF92" s="192"/>
      <c r="DG92" s="215"/>
      <c r="DH92" s="192"/>
      <c r="DI92" s="215"/>
      <c r="DJ92" s="192"/>
      <c r="DK92" s="215"/>
      <c r="DL92" s="192"/>
      <c r="DM92" s="215"/>
      <c r="DN92" s="192"/>
      <c r="DO92" s="215"/>
      <c r="DP92" s="192"/>
      <c r="DQ92" s="215"/>
      <c r="DR92" s="192"/>
      <c r="DS92" s="215"/>
      <c r="DT92" s="192"/>
      <c r="DU92" s="215"/>
      <c r="DV92" s="192"/>
      <c r="DW92" s="215"/>
      <c r="DX92" s="192"/>
      <c r="DY92" s="215"/>
      <c r="DZ92" s="192"/>
      <c r="EA92" s="215"/>
      <c r="EB92" s="192"/>
      <c r="EC92" s="215"/>
      <c r="ED92" s="192"/>
      <c r="EE92" s="215"/>
      <c r="EF92" s="192"/>
      <c r="EG92" s="215"/>
      <c r="EH92" s="192"/>
      <c r="EI92" s="215"/>
      <c r="EJ92" s="192"/>
      <c r="EK92" s="215"/>
      <c r="EL92" s="192"/>
      <c r="EM92" s="215"/>
      <c r="EN92" s="192"/>
      <c r="EO92" s="215"/>
      <c r="EP92" s="192"/>
      <c r="EQ92" s="215"/>
      <c r="ER92" s="192"/>
      <c r="ES92" s="215"/>
      <c r="ET92" s="192"/>
      <c r="EU92" s="215"/>
      <c r="EV92" s="192"/>
      <c r="EW92" s="215"/>
      <c r="EX92" s="192"/>
      <c r="EY92" s="215"/>
      <c r="EZ92" s="192"/>
      <c r="FA92" s="215"/>
      <c r="FB92" s="192"/>
      <c r="FC92" s="215"/>
      <c r="FD92" s="192"/>
      <c r="FE92" s="215"/>
      <c r="FF92" s="192"/>
      <c r="FG92" s="215"/>
      <c r="FH92" s="192"/>
      <c r="FI92" s="215"/>
      <c r="FJ92" s="192"/>
      <c r="FK92" s="215"/>
      <c r="FL92" s="192"/>
      <c r="FM92" s="215"/>
      <c r="FN92" s="192"/>
      <c r="FO92" s="215"/>
      <c r="FP92" s="192"/>
      <c r="FQ92" s="215"/>
      <c r="FR92" s="192"/>
      <c r="FS92" s="215"/>
      <c r="FT92" s="192"/>
      <c r="FU92" s="215"/>
      <c r="FV92" s="192"/>
      <c r="FW92" s="215"/>
      <c r="FX92" s="192"/>
      <c r="FY92" s="215"/>
      <c r="FZ92" s="192"/>
      <c r="GA92" s="215"/>
      <c r="GB92" s="192"/>
      <c r="GC92" s="215"/>
      <c r="GD92" s="192"/>
      <c r="GE92" s="215"/>
      <c r="GF92" s="192"/>
      <c r="GG92" s="215"/>
      <c r="GH92" s="192"/>
      <c r="GI92" s="215"/>
      <c r="GJ92" s="192"/>
      <c r="GK92" s="215"/>
      <c r="GL92" s="192"/>
      <c r="GM92" s="215"/>
      <c r="GN92" s="192"/>
      <c r="GO92" s="215"/>
      <c r="GP92" s="192"/>
      <c r="GQ92" s="215"/>
      <c r="GR92" s="192"/>
      <c r="GS92" s="215"/>
      <c r="GT92" s="192"/>
      <c r="GU92" s="215"/>
      <c r="GV92" s="192"/>
      <c r="GW92" s="215"/>
      <c r="GX92" s="192"/>
      <c r="GY92" s="215"/>
      <c r="GZ92" s="192"/>
      <c r="HA92" s="215"/>
      <c r="HB92" s="192"/>
      <c r="HC92" s="215"/>
      <c r="HD92" s="192"/>
      <c r="HE92" s="215"/>
    </row>
    <row r="93" spans="18:213">
      <c r="R93" s="192"/>
      <c r="T93" s="192"/>
      <c r="V93" s="192"/>
      <c r="X93" s="192"/>
      <c r="Z93" s="192"/>
      <c r="AB93" s="192"/>
      <c r="AD93" s="192"/>
      <c r="AF93" s="192"/>
      <c r="AH93" s="192"/>
      <c r="AJ93" s="192"/>
      <c r="AK93" s="215"/>
      <c r="AL93" s="192"/>
      <c r="AN93" s="192"/>
      <c r="AP93" s="192"/>
      <c r="AR93" s="192"/>
      <c r="AT93" s="192"/>
      <c r="AV93" s="192"/>
      <c r="AX93" s="192"/>
      <c r="AZ93" s="192"/>
      <c r="BB93" s="192"/>
      <c r="BD93" s="192"/>
      <c r="BF93" s="192"/>
      <c r="BG93" s="215"/>
      <c r="BH93" s="192"/>
      <c r="BI93" s="215"/>
      <c r="BJ93" s="192"/>
      <c r="BK93" s="215"/>
      <c r="BL93" s="192"/>
      <c r="BM93" s="215"/>
      <c r="BN93" s="192"/>
      <c r="BO93" s="215"/>
      <c r="BP93" s="192"/>
      <c r="BQ93" s="215"/>
      <c r="BR93" s="192"/>
      <c r="BS93" s="215"/>
      <c r="BT93" s="192"/>
      <c r="BU93" s="215"/>
      <c r="BV93" s="192"/>
      <c r="BW93" s="215"/>
      <c r="BX93" s="192"/>
      <c r="BY93" s="215"/>
      <c r="BZ93" s="192"/>
      <c r="CA93" s="215"/>
      <c r="CB93" s="192"/>
      <c r="CC93" s="215"/>
      <c r="CD93" s="192"/>
      <c r="CE93" s="215"/>
      <c r="CF93" s="192"/>
      <c r="CG93" s="215"/>
      <c r="CH93" s="192"/>
      <c r="CI93" s="215"/>
      <c r="CJ93" s="192"/>
      <c r="CK93" s="215"/>
      <c r="CL93" s="192"/>
      <c r="CM93" s="215"/>
      <c r="CN93" s="192"/>
      <c r="CO93" s="215"/>
      <c r="CP93" s="192"/>
      <c r="CQ93" s="215"/>
      <c r="CR93" s="192"/>
      <c r="CS93" s="215"/>
      <c r="CT93" s="192"/>
      <c r="CU93" s="215"/>
      <c r="CV93" s="192"/>
      <c r="CW93" s="215"/>
      <c r="CX93" s="192"/>
      <c r="CY93" s="215"/>
      <c r="CZ93" s="192"/>
      <c r="DA93" s="215"/>
      <c r="DB93" s="192"/>
      <c r="DC93" s="215"/>
      <c r="DD93" s="192"/>
      <c r="DE93" s="215"/>
      <c r="DF93" s="192"/>
      <c r="DG93" s="215"/>
      <c r="DH93" s="192"/>
      <c r="DI93" s="215"/>
      <c r="DJ93" s="192"/>
      <c r="DK93" s="215"/>
      <c r="DL93" s="192"/>
      <c r="DM93" s="215"/>
      <c r="DN93" s="192"/>
      <c r="DO93" s="215"/>
      <c r="DP93" s="192"/>
      <c r="DQ93" s="215"/>
      <c r="DR93" s="192"/>
      <c r="DS93" s="215"/>
      <c r="DT93" s="192"/>
      <c r="DU93" s="215"/>
      <c r="DV93" s="192"/>
      <c r="DW93" s="215"/>
      <c r="DX93" s="192"/>
      <c r="DY93" s="215"/>
      <c r="DZ93" s="192"/>
      <c r="EA93" s="215"/>
      <c r="EB93" s="192"/>
      <c r="EC93" s="215"/>
      <c r="ED93" s="192"/>
      <c r="EE93" s="215"/>
      <c r="EF93" s="192"/>
      <c r="EG93" s="215"/>
      <c r="EH93" s="192"/>
      <c r="EI93" s="215"/>
      <c r="EJ93" s="192"/>
      <c r="EK93" s="215"/>
      <c r="EL93" s="192"/>
      <c r="EM93" s="215"/>
      <c r="EN93" s="192"/>
      <c r="EO93" s="215"/>
      <c r="EP93" s="192"/>
      <c r="EQ93" s="215"/>
      <c r="ER93" s="192"/>
      <c r="ES93" s="215"/>
      <c r="ET93" s="192"/>
      <c r="EU93" s="215"/>
      <c r="EV93" s="192"/>
      <c r="EW93" s="215"/>
      <c r="EX93" s="192"/>
      <c r="EY93" s="215"/>
      <c r="EZ93" s="192"/>
      <c r="FA93" s="215"/>
      <c r="FB93" s="192"/>
      <c r="FC93" s="215"/>
      <c r="FD93" s="192"/>
      <c r="FE93" s="215"/>
      <c r="FF93" s="192"/>
      <c r="FG93" s="215"/>
      <c r="FH93" s="192"/>
      <c r="FI93" s="215"/>
      <c r="FJ93" s="192"/>
      <c r="FK93" s="215"/>
      <c r="FL93" s="192"/>
      <c r="FM93" s="215"/>
      <c r="FN93" s="192"/>
      <c r="FO93" s="215"/>
      <c r="FP93" s="192"/>
      <c r="FQ93" s="215"/>
      <c r="FR93" s="192"/>
      <c r="FS93" s="215"/>
      <c r="FT93" s="192"/>
      <c r="FU93" s="215"/>
      <c r="FV93" s="192"/>
      <c r="FW93" s="215"/>
      <c r="FX93" s="192"/>
      <c r="FY93" s="215"/>
      <c r="FZ93" s="192"/>
      <c r="GA93" s="215"/>
      <c r="GB93" s="192"/>
      <c r="GC93" s="215"/>
      <c r="GD93" s="192"/>
      <c r="GE93" s="215"/>
      <c r="GF93" s="192"/>
      <c r="GG93" s="215"/>
      <c r="GH93" s="192"/>
      <c r="GI93" s="215"/>
      <c r="GJ93" s="192"/>
      <c r="GK93" s="215"/>
      <c r="GL93" s="192"/>
      <c r="GM93" s="215"/>
      <c r="GN93" s="192"/>
      <c r="GO93" s="215"/>
      <c r="GP93" s="192"/>
      <c r="GQ93" s="215"/>
      <c r="GR93" s="192"/>
      <c r="GS93" s="215"/>
      <c r="GT93" s="192"/>
      <c r="GU93" s="215"/>
      <c r="GV93" s="192"/>
      <c r="GW93" s="215"/>
      <c r="GX93" s="192"/>
      <c r="GY93" s="215"/>
      <c r="GZ93" s="192"/>
      <c r="HA93" s="215"/>
      <c r="HB93" s="192"/>
      <c r="HC93" s="215"/>
      <c r="HD93" s="192"/>
      <c r="HE93" s="215"/>
    </row>
    <row r="94" spans="18:213">
      <c r="R94" s="192"/>
      <c r="T94" s="192"/>
      <c r="V94" s="192"/>
      <c r="X94" s="192"/>
      <c r="Z94" s="192"/>
      <c r="AB94" s="192"/>
      <c r="AD94" s="192"/>
      <c r="AF94" s="192"/>
      <c r="AH94" s="192"/>
      <c r="AJ94" s="192"/>
      <c r="AK94" s="215"/>
      <c r="AL94" s="192"/>
      <c r="AN94" s="192"/>
      <c r="AP94" s="192"/>
      <c r="AR94" s="192"/>
      <c r="AT94" s="192"/>
      <c r="AV94" s="192"/>
      <c r="AX94" s="192"/>
      <c r="AZ94" s="192"/>
      <c r="BB94" s="192"/>
      <c r="BD94" s="192"/>
      <c r="BF94" s="192"/>
      <c r="BG94" s="215"/>
      <c r="BH94" s="192"/>
      <c r="BI94" s="215"/>
      <c r="BJ94" s="192"/>
      <c r="BK94" s="215"/>
      <c r="BL94" s="192"/>
      <c r="BM94" s="215"/>
      <c r="BN94" s="192"/>
      <c r="BO94" s="215"/>
      <c r="BP94" s="192"/>
      <c r="BQ94" s="215"/>
      <c r="BR94" s="192"/>
      <c r="BS94" s="215"/>
      <c r="BT94" s="192"/>
      <c r="BU94" s="215"/>
      <c r="BV94" s="192"/>
      <c r="BW94" s="215"/>
      <c r="BX94" s="192"/>
      <c r="BY94" s="215"/>
      <c r="BZ94" s="192"/>
      <c r="CA94" s="215"/>
      <c r="CB94" s="192"/>
      <c r="CC94" s="215"/>
      <c r="CD94" s="192"/>
      <c r="CE94" s="215"/>
      <c r="CF94" s="192"/>
      <c r="CG94" s="215"/>
      <c r="CH94" s="192"/>
      <c r="CI94" s="215"/>
      <c r="CJ94" s="192"/>
      <c r="CK94" s="215"/>
      <c r="CL94" s="192"/>
      <c r="CM94" s="215"/>
      <c r="CN94" s="192"/>
      <c r="CO94" s="215"/>
      <c r="CP94" s="192"/>
      <c r="CQ94" s="215"/>
      <c r="CR94" s="192"/>
      <c r="CS94" s="215"/>
      <c r="CT94" s="192"/>
      <c r="CU94" s="215"/>
      <c r="CV94" s="192"/>
      <c r="CW94" s="215"/>
      <c r="CX94" s="192"/>
      <c r="CY94" s="215"/>
      <c r="CZ94" s="192"/>
      <c r="DA94" s="215"/>
      <c r="DB94" s="192"/>
      <c r="DC94" s="215"/>
      <c r="DD94" s="192"/>
      <c r="DE94" s="215"/>
      <c r="DF94" s="192"/>
      <c r="DG94" s="215"/>
      <c r="DH94" s="192"/>
      <c r="DI94" s="215"/>
      <c r="DJ94" s="192"/>
      <c r="DK94" s="215"/>
      <c r="DL94" s="192"/>
      <c r="DM94" s="215"/>
      <c r="DN94" s="192"/>
      <c r="DO94" s="215"/>
      <c r="DP94" s="192"/>
      <c r="DQ94" s="215"/>
      <c r="DR94" s="192"/>
      <c r="DS94" s="215"/>
      <c r="DT94" s="192"/>
      <c r="DU94" s="215"/>
      <c r="DV94" s="192"/>
      <c r="DW94" s="215"/>
      <c r="DX94" s="192"/>
      <c r="DY94" s="215"/>
      <c r="DZ94" s="192"/>
      <c r="EA94" s="215"/>
      <c r="EB94" s="192"/>
      <c r="EC94" s="215"/>
      <c r="ED94" s="192"/>
      <c r="EE94" s="215"/>
      <c r="EF94" s="192"/>
      <c r="EG94" s="215"/>
      <c r="EH94" s="192"/>
      <c r="EI94" s="215"/>
      <c r="EJ94" s="192"/>
      <c r="EK94" s="215"/>
      <c r="EL94" s="192"/>
      <c r="EM94" s="215"/>
      <c r="EN94" s="192"/>
      <c r="EO94" s="215"/>
      <c r="EP94" s="192"/>
      <c r="EQ94" s="215"/>
      <c r="ER94" s="192"/>
      <c r="ES94" s="215"/>
      <c r="ET94" s="192"/>
      <c r="EU94" s="215"/>
      <c r="EV94" s="192"/>
      <c r="EW94" s="215"/>
      <c r="EX94" s="192"/>
      <c r="EY94" s="215"/>
      <c r="EZ94" s="192"/>
      <c r="FA94" s="215"/>
      <c r="FB94" s="192"/>
      <c r="FC94" s="215"/>
      <c r="FD94" s="192"/>
      <c r="FE94" s="215"/>
      <c r="FF94" s="192"/>
      <c r="FG94" s="215"/>
      <c r="FH94" s="192"/>
      <c r="FI94" s="215"/>
      <c r="FJ94" s="192"/>
      <c r="FK94" s="215"/>
      <c r="FL94" s="192"/>
      <c r="FM94" s="215"/>
      <c r="FN94" s="192"/>
      <c r="FO94" s="215"/>
      <c r="FP94" s="192"/>
      <c r="FQ94" s="215"/>
      <c r="FR94" s="192"/>
      <c r="FS94" s="215"/>
      <c r="FT94" s="192"/>
      <c r="FU94" s="215"/>
      <c r="FV94" s="192"/>
      <c r="FW94" s="215"/>
      <c r="FX94" s="192"/>
      <c r="FY94" s="215"/>
      <c r="FZ94" s="192"/>
      <c r="GA94" s="215"/>
      <c r="GB94" s="192"/>
      <c r="GC94" s="215"/>
      <c r="GD94" s="192"/>
      <c r="GE94" s="215"/>
      <c r="GF94" s="192"/>
      <c r="GG94" s="215"/>
      <c r="GH94" s="192"/>
      <c r="GI94" s="215"/>
      <c r="GJ94" s="192"/>
      <c r="GK94" s="215"/>
      <c r="GL94" s="192"/>
      <c r="GM94" s="215"/>
      <c r="GN94" s="192"/>
      <c r="GO94" s="215"/>
      <c r="GP94" s="192"/>
      <c r="GQ94" s="215"/>
      <c r="GR94" s="192"/>
      <c r="GS94" s="215"/>
      <c r="GT94" s="192"/>
      <c r="GU94" s="215"/>
      <c r="GV94" s="192"/>
      <c r="GW94" s="215"/>
      <c r="GX94" s="192"/>
      <c r="GY94" s="215"/>
      <c r="GZ94" s="192"/>
      <c r="HA94" s="215"/>
      <c r="HB94" s="192"/>
      <c r="HC94" s="215"/>
      <c r="HD94" s="192"/>
      <c r="HE94" s="215"/>
    </row>
    <row r="95" spans="18:213">
      <c r="R95" s="192"/>
      <c r="T95" s="192"/>
      <c r="V95" s="192"/>
      <c r="X95" s="192"/>
      <c r="Z95" s="192"/>
      <c r="AB95" s="192"/>
      <c r="AD95" s="192"/>
      <c r="AF95" s="192"/>
      <c r="AH95" s="192"/>
      <c r="AJ95" s="192"/>
      <c r="AK95" s="215"/>
      <c r="AL95" s="192"/>
      <c r="AN95" s="192"/>
      <c r="AP95" s="192"/>
      <c r="AR95" s="192"/>
      <c r="AT95" s="192"/>
      <c r="AV95" s="192"/>
      <c r="AX95" s="192"/>
      <c r="AZ95" s="192"/>
      <c r="BB95" s="192"/>
      <c r="BD95" s="192"/>
      <c r="BF95" s="192"/>
      <c r="BG95" s="215"/>
      <c r="BH95" s="192"/>
      <c r="BI95" s="215"/>
      <c r="BJ95" s="192"/>
      <c r="BK95" s="215"/>
      <c r="BL95" s="192"/>
      <c r="BM95" s="215"/>
      <c r="BN95" s="192"/>
      <c r="BO95" s="215"/>
      <c r="BP95" s="192"/>
      <c r="BQ95" s="215"/>
      <c r="BR95" s="192"/>
      <c r="BS95" s="215"/>
      <c r="BT95" s="192"/>
      <c r="BU95" s="215"/>
      <c r="BV95" s="192"/>
      <c r="BW95" s="215"/>
      <c r="BX95" s="192"/>
      <c r="BY95" s="215"/>
      <c r="BZ95" s="192"/>
      <c r="CA95" s="215"/>
      <c r="CB95" s="192"/>
      <c r="CC95" s="215"/>
      <c r="CD95" s="192"/>
      <c r="CE95" s="215"/>
      <c r="CF95" s="192"/>
      <c r="CG95" s="215"/>
      <c r="CH95" s="192"/>
      <c r="CI95" s="215"/>
      <c r="CJ95" s="192"/>
      <c r="CK95" s="215"/>
      <c r="CL95" s="192"/>
      <c r="CM95" s="215"/>
      <c r="CN95" s="192"/>
      <c r="CO95" s="215"/>
      <c r="CP95" s="192"/>
      <c r="CQ95" s="215"/>
      <c r="CR95" s="192"/>
      <c r="CS95" s="215"/>
      <c r="CT95" s="192"/>
      <c r="CU95" s="215"/>
      <c r="CV95" s="192"/>
      <c r="CW95" s="215"/>
      <c r="CX95" s="192"/>
      <c r="CY95" s="215"/>
      <c r="CZ95" s="192"/>
      <c r="DA95" s="215"/>
      <c r="DB95" s="192"/>
      <c r="DC95" s="215"/>
      <c r="DD95" s="192"/>
      <c r="DE95" s="215"/>
      <c r="DF95" s="192"/>
      <c r="DG95" s="215"/>
      <c r="DH95" s="192"/>
      <c r="DI95" s="215"/>
      <c r="DJ95" s="192"/>
      <c r="DK95" s="215"/>
      <c r="DL95" s="192"/>
      <c r="DM95" s="215"/>
      <c r="DN95" s="192"/>
      <c r="DO95" s="215"/>
      <c r="DP95" s="192"/>
      <c r="DQ95" s="215"/>
      <c r="DR95" s="192"/>
      <c r="DS95" s="215"/>
      <c r="DT95" s="192"/>
      <c r="DU95" s="215"/>
      <c r="DV95" s="192"/>
      <c r="DW95" s="215"/>
      <c r="DX95" s="192"/>
      <c r="DY95" s="215"/>
      <c r="DZ95" s="192"/>
      <c r="EA95" s="215"/>
      <c r="EB95" s="192"/>
      <c r="EC95" s="215"/>
      <c r="ED95" s="192"/>
      <c r="EE95" s="215"/>
      <c r="EF95" s="192"/>
      <c r="EG95" s="215"/>
      <c r="EH95" s="192"/>
      <c r="EI95" s="215"/>
      <c r="EJ95" s="192"/>
      <c r="EK95" s="215"/>
      <c r="EL95" s="192"/>
      <c r="EM95" s="215"/>
      <c r="EN95" s="192"/>
      <c r="EO95" s="215"/>
      <c r="EP95" s="192"/>
      <c r="EQ95" s="215"/>
      <c r="ER95" s="192"/>
      <c r="ES95" s="215"/>
      <c r="ET95" s="192"/>
      <c r="EU95" s="215"/>
      <c r="EV95" s="192"/>
      <c r="EW95" s="215"/>
      <c r="EX95" s="192"/>
      <c r="EY95" s="215"/>
      <c r="EZ95" s="192"/>
      <c r="FA95" s="215"/>
      <c r="FB95" s="192"/>
      <c r="FC95" s="215"/>
      <c r="FD95" s="192"/>
      <c r="FE95" s="215"/>
      <c r="FF95" s="192"/>
      <c r="FG95" s="215"/>
      <c r="FH95" s="192"/>
      <c r="FI95" s="215"/>
      <c r="FJ95" s="192"/>
      <c r="FK95" s="215"/>
      <c r="FL95" s="192"/>
      <c r="FM95" s="215"/>
      <c r="FN95" s="192"/>
      <c r="FO95" s="215"/>
      <c r="FP95" s="192"/>
      <c r="FQ95" s="215"/>
      <c r="FR95" s="192"/>
      <c r="FS95" s="215"/>
      <c r="FT95" s="192"/>
      <c r="FU95" s="215"/>
      <c r="FV95" s="192"/>
      <c r="FW95" s="215"/>
      <c r="FX95" s="192"/>
      <c r="FY95" s="215"/>
      <c r="FZ95" s="192"/>
      <c r="GA95" s="215"/>
      <c r="GB95" s="192"/>
      <c r="GC95" s="215"/>
      <c r="GD95" s="192"/>
      <c r="GE95" s="215"/>
      <c r="GF95" s="192"/>
      <c r="GG95" s="215"/>
      <c r="GH95" s="192"/>
      <c r="GI95" s="215"/>
      <c r="GJ95" s="192"/>
      <c r="GK95" s="215"/>
      <c r="GL95" s="192"/>
      <c r="GM95" s="215"/>
      <c r="GN95" s="192"/>
      <c r="GO95" s="215"/>
      <c r="GP95" s="192"/>
      <c r="GQ95" s="215"/>
      <c r="GR95" s="192"/>
      <c r="GS95" s="215"/>
      <c r="GT95" s="192"/>
      <c r="GU95" s="215"/>
      <c r="GV95" s="192"/>
      <c r="GW95" s="215"/>
      <c r="GX95" s="192"/>
      <c r="GY95" s="215"/>
      <c r="GZ95" s="192"/>
      <c r="HA95" s="215"/>
      <c r="HB95" s="192"/>
      <c r="HC95" s="215"/>
      <c r="HD95" s="192"/>
      <c r="HE95" s="215"/>
    </row>
    <row r="96" spans="18:213">
      <c r="R96" s="192"/>
      <c r="T96" s="192"/>
      <c r="V96" s="192"/>
      <c r="X96" s="192"/>
      <c r="Z96" s="192"/>
      <c r="AB96" s="192"/>
      <c r="AD96" s="192"/>
      <c r="AF96" s="192"/>
      <c r="AH96" s="192"/>
      <c r="AJ96" s="192"/>
      <c r="AK96" s="215"/>
      <c r="AL96" s="192"/>
      <c r="AN96" s="192"/>
      <c r="AP96" s="192"/>
      <c r="AR96" s="192"/>
      <c r="AT96" s="192"/>
      <c r="AV96" s="192"/>
      <c r="AX96" s="192"/>
      <c r="AZ96" s="192"/>
      <c r="BB96" s="192"/>
      <c r="BD96" s="192"/>
      <c r="BF96" s="192"/>
      <c r="BG96" s="215"/>
      <c r="BH96" s="192"/>
      <c r="BI96" s="215"/>
      <c r="BJ96" s="192"/>
      <c r="BK96" s="215"/>
      <c r="BL96" s="192"/>
      <c r="BM96" s="215"/>
      <c r="BN96" s="192"/>
      <c r="BO96" s="215"/>
      <c r="BP96" s="192"/>
      <c r="BQ96" s="215"/>
      <c r="BR96" s="192"/>
      <c r="BS96" s="215"/>
      <c r="BT96" s="192"/>
      <c r="BU96" s="215"/>
      <c r="BV96" s="192"/>
      <c r="BW96" s="215"/>
      <c r="BX96" s="192"/>
      <c r="BY96" s="215"/>
      <c r="BZ96" s="192"/>
      <c r="CA96" s="215"/>
      <c r="CB96" s="192"/>
      <c r="CC96" s="215"/>
      <c r="CD96" s="192"/>
      <c r="CE96" s="215"/>
      <c r="CF96" s="192"/>
      <c r="CG96" s="215"/>
      <c r="CH96" s="192"/>
      <c r="CI96" s="215"/>
      <c r="CJ96" s="192"/>
      <c r="CK96" s="215"/>
      <c r="CL96" s="192"/>
      <c r="CM96" s="215"/>
      <c r="CN96" s="192"/>
      <c r="CO96" s="215"/>
      <c r="CP96" s="192"/>
      <c r="CQ96" s="215"/>
      <c r="CR96" s="192"/>
      <c r="CS96" s="215"/>
      <c r="CT96" s="192"/>
      <c r="CU96" s="215"/>
      <c r="CV96" s="192"/>
      <c r="CW96" s="215"/>
      <c r="CX96" s="192"/>
      <c r="CY96" s="215"/>
      <c r="CZ96" s="192"/>
      <c r="DA96" s="215"/>
      <c r="DB96" s="192"/>
      <c r="DC96" s="215"/>
      <c r="DD96" s="192"/>
      <c r="DE96" s="215"/>
      <c r="DF96" s="192"/>
      <c r="DG96" s="215"/>
      <c r="DH96" s="192"/>
      <c r="DI96" s="215"/>
      <c r="DJ96" s="192"/>
      <c r="DK96" s="215"/>
      <c r="DL96" s="192"/>
      <c r="DM96" s="215"/>
      <c r="DN96" s="192"/>
      <c r="DO96" s="215"/>
      <c r="DP96" s="192"/>
      <c r="DQ96" s="215"/>
      <c r="DR96" s="192"/>
      <c r="DS96" s="215"/>
      <c r="DT96" s="192"/>
      <c r="DU96" s="215"/>
      <c r="DV96" s="192"/>
      <c r="DW96" s="215"/>
      <c r="DX96" s="192"/>
      <c r="DY96" s="215"/>
      <c r="DZ96" s="192"/>
      <c r="EA96" s="215"/>
      <c r="EB96" s="192"/>
      <c r="EC96" s="215"/>
      <c r="ED96" s="192"/>
      <c r="EE96" s="215"/>
      <c r="EF96" s="192"/>
      <c r="EG96" s="215"/>
      <c r="EH96" s="192"/>
      <c r="EI96" s="215"/>
      <c r="EJ96" s="192"/>
      <c r="EK96" s="215"/>
      <c r="EL96" s="192"/>
      <c r="EM96" s="215"/>
      <c r="EN96" s="192"/>
      <c r="EO96" s="215"/>
      <c r="EP96" s="192"/>
      <c r="EQ96" s="215"/>
      <c r="ER96" s="192"/>
      <c r="ES96" s="215"/>
      <c r="ET96" s="192"/>
      <c r="EU96" s="215"/>
      <c r="EV96" s="192"/>
      <c r="EW96" s="215"/>
      <c r="EX96" s="192"/>
      <c r="EY96" s="215"/>
      <c r="EZ96" s="192"/>
      <c r="FA96" s="215"/>
      <c r="FB96" s="192"/>
      <c r="FC96" s="215"/>
      <c r="FD96" s="192"/>
      <c r="FE96" s="215"/>
      <c r="FF96" s="192"/>
      <c r="FG96" s="215"/>
      <c r="FH96" s="192"/>
      <c r="FI96" s="215"/>
      <c r="FJ96" s="192"/>
      <c r="FK96" s="215"/>
      <c r="FL96" s="192"/>
      <c r="FM96" s="215"/>
      <c r="FN96" s="192"/>
      <c r="FO96" s="215"/>
      <c r="FP96" s="192"/>
      <c r="FQ96" s="215"/>
      <c r="FR96" s="192"/>
      <c r="FS96" s="215"/>
      <c r="FT96" s="192"/>
      <c r="FU96" s="215"/>
      <c r="FV96" s="192"/>
      <c r="FW96" s="215"/>
      <c r="FX96" s="192"/>
      <c r="FY96" s="215"/>
      <c r="FZ96" s="192"/>
      <c r="GA96" s="215"/>
      <c r="GB96" s="192"/>
      <c r="GC96" s="215"/>
      <c r="GD96" s="192"/>
      <c r="GE96" s="215"/>
      <c r="GF96" s="192"/>
      <c r="GG96" s="215"/>
      <c r="GH96" s="192"/>
      <c r="GI96" s="215"/>
      <c r="GJ96" s="192"/>
      <c r="GK96" s="215"/>
      <c r="GL96" s="192"/>
      <c r="GM96" s="215"/>
      <c r="GN96" s="192"/>
      <c r="GO96" s="215"/>
      <c r="GP96" s="192"/>
      <c r="GQ96" s="215"/>
      <c r="GR96" s="192"/>
      <c r="GS96" s="215"/>
      <c r="GT96" s="192"/>
      <c r="GU96" s="215"/>
      <c r="GV96" s="192"/>
      <c r="GW96" s="215"/>
      <c r="GX96" s="192"/>
      <c r="GY96" s="215"/>
      <c r="GZ96" s="192"/>
      <c r="HA96" s="215"/>
      <c r="HB96" s="192"/>
      <c r="HC96" s="215"/>
      <c r="HD96" s="192"/>
      <c r="HE96" s="215"/>
    </row>
    <row r="97" spans="18:213">
      <c r="R97" s="192"/>
      <c r="T97" s="192"/>
      <c r="V97" s="192"/>
      <c r="X97" s="192"/>
      <c r="Z97" s="192"/>
      <c r="AB97" s="192"/>
      <c r="AD97" s="192"/>
      <c r="AF97" s="192"/>
      <c r="AH97" s="192"/>
      <c r="AJ97" s="192"/>
      <c r="AK97" s="215"/>
      <c r="AL97" s="192"/>
      <c r="AN97" s="192"/>
      <c r="AP97" s="192"/>
      <c r="AR97" s="192"/>
      <c r="AT97" s="192"/>
      <c r="AV97" s="192"/>
      <c r="AX97" s="192"/>
      <c r="AZ97" s="192"/>
      <c r="BB97" s="192"/>
      <c r="BD97" s="192"/>
      <c r="BF97" s="192"/>
      <c r="BG97" s="215"/>
      <c r="BH97" s="192"/>
      <c r="BI97" s="215"/>
      <c r="BJ97" s="192"/>
      <c r="BK97" s="215"/>
      <c r="BL97" s="192"/>
      <c r="BM97" s="215"/>
      <c r="BN97" s="192"/>
      <c r="BO97" s="215"/>
      <c r="BP97" s="192"/>
      <c r="BQ97" s="215"/>
      <c r="BR97" s="192"/>
      <c r="BS97" s="215"/>
      <c r="BT97" s="192"/>
      <c r="BU97" s="215"/>
      <c r="BV97" s="192"/>
      <c r="BW97" s="215"/>
      <c r="BX97" s="192"/>
      <c r="BY97" s="215"/>
      <c r="BZ97" s="192"/>
      <c r="CA97" s="215"/>
      <c r="CB97" s="192"/>
      <c r="CC97" s="215"/>
      <c r="CD97" s="192"/>
      <c r="CE97" s="215"/>
      <c r="CF97" s="192"/>
      <c r="CG97" s="215"/>
      <c r="CH97" s="192"/>
      <c r="CI97" s="215"/>
      <c r="CJ97" s="192"/>
      <c r="CK97" s="215"/>
      <c r="CL97" s="192"/>
      <c r="CM97" s="215"/>
      <c r="CN97" s="192"/>
      <c r="CO97" s="215"/>
      <c r="CP97" s="192"/>
      <c r="CQ97" s="215"/>
      <c r="CR97" s="192"/>
      <c r="CS97" s="215"/>
      <c r="CT97" s="192"/>
      <c r="CU97" s="215"/>
      <c r="CV97" s="192"/>
      <c r="CW97" s="215"/>
      <c r="CX97" s="192"/>
      <c r="CY97" s="215"/>
      <c r="CZ97" s="192"/>
      <c r="DA97" s="215"/>
      <c r="DB97" s="192"/>
      <c r="DC97" s="215"/>
      <c r="DD97" s="192"/>
      <c r="DE97" s="215"/>
      <c r="DF97" s="192"/>
      <c r="DG97" s="215"/>
      <c r="DH97" s="192"/>
      <c r="DI97" s="215"/>
      <c r="DJ97" s="192"/>
      <c r="DK97" s="215"/>
      <c r="DL97" s="192"/>
      <c r="DM97" s="215"/>
      <c r="DN97" s="192"/>
      <c r="DO97" s="215"/>
      <c r="DP97" s="192"/>
      <c r="DQ97" s="215"/>
      <c r="DR97" s="192"/>
      <c r="DS97" s="215"/>
      <c r="DT97" s="192"/>
      <c r="DU97" s="215"/>
      <c r="DV97" s="192"/>
      <c r="DW97" s="215"/>
      <c r="DX97" s="192"/>
      <c r="DY97" s="215"/>
      <c r="DZ97" s="192"/>
      <c r="EA97" s="215"/>
      <c r="EB97" s="192"/>
      <c r="EC97" s="215"/>
      <c r="ED97" s="192"/>
      <c r="EE97" s="215"/>
      <c r="EF97" s="192"/>
      <c r="EG97" s="215"/>
      <c r="EH97" s="192"/>
      <c r="EI97" s="215"/>
      <c r="EJ97" s="192"/>
      <c r="EK97" s="215"/>
      <c r="EL97" s="192"/>
      <c r="EM97" s="215"/>
      <c r="EN97" s="192"/>
      <c r="EO97" s="215"/>
      <c r="EP97" s="192"/>
      <c r="EQ97" s="215"/>
      <c r="ER97" s="192"/>
      <c r="ES97" s="215"/>
      <c r="ET97" s="192"/>
      <c r="EU97" s="215"/>
      <c r="EV97" s="192"/>
      <c r="EW97" s="215"/>
      <c r="EX97" s="192"/>
      <c r="EY97" s="215"/>
      <c r="EZ97" s="192"/>
      <c r="FA97" s="215"/>
      <c r="FB97" s="192"/>
      <c r="FC97" s="215"/>
      <c r="FD97" s="192"/>
      <c r="FE97" s="215"/>
      <c r="FF97" s="192"/>
      <c r="FG97" s="215"/>
      <c r="FH97" s="192"/>
      <c r="FI97" s="215"/>
      <c r="FJ97" s="192"/>
      <c r="FK97" s="215"/>
      <c r="FL97" s="192"/>
      <c r="FM97" s="215"/>
      <c r="FN97" s="192"/>
      <c r="FO97" s="215"/>
      <c r="FP97" s="192"/>
      <c r="FQ97" s="215"/>
      <c r="FR97" s="192"/>
      <c r="FS97" s="215"/>
      <c r="FT97" s="192"/>
      <c r="FU97" s="215"/>
      <c r="FV97" s="192"/>
      <c r="FW97" s="215"/>
      <c r="FX97" s="192"/>
      <c r="FY97" s="215"/>
      <c r="FZ97" s="192"/>
      <c r="GA97" s="215"/>
      <c r="GB97" s="192"/>
      <c r="GC97" s="215"/>
      <c r="GD97" s="192"/>
      <c r="GE97" s="215"/>
      <c r="GF97" s="192"/>
      <c r="GG97" s="215"/>
      <c r="GH97" s="192"/>
      <c r="GI97" s="215"/>
      <c r="GJ97" s="192"/>
      <c r="GK97" s="215"/>
      <c r="GL97" s="192"/>
      <c r="GM97" s="215"/>
      <c r="GN97" s="192"/>
      <c r="GO97" s="215"/>
      <c r="GP97" s="192"/>
      <c r="GQ97" s="215"/>
      <c r="GR97" s="192"/>
      <c r="GS97" s="215"/>
      <c r="GT97" s="192"/>
      <c r="GU97" s="215"/>
      <c r="GV97" s="192"/>
      <c r="GW97" s="215"/>
      <c r="GX97" s="192"/>
      <c r="GY97" s="215"/>
      <c r="GZ97" s="192"/>
      <c r="HA97" s="215"/>
      <c r="HB97" s="192"/>
      <c r="HC97" s="215"/>
      <c r="HD97" s="192"/>
      <c r="HE97" s="215"/>
    </row>
    <row r="98" spans="18:213">
      <c r="R98" s="192"/>
      <c r="T98" s="192"/>
      <c r="V98" s="192"/>
      <c r="X98" s="192"/>
      <c r="Z98" s="192"/>
      <c r="AB98" s="192"/>
      <c r="AD98" s="192"/>
      <c r="AF98" s="192"/>
      <c r="AH98" s="192"/>
      <c r="AJ98" s="192"/>
      <c r="AK98" s="215"/>
      <c r="AL98" s="192"/>
      <c r="AN98" s="192"/>
      <c r="AP98" s="192"/>
      <c r="AR98" s="192"/>
      <c r="AT98" s="192"/>
      <c r="AV98" s="192"/>
      <c r="AX98" s="192"/>
      <c r="AZ98" s="192"/>
      <c r="BB98" s="192"/>
      <c r="BD98" s="192"/>
      <c r="BF98" s="192"/>
      <c r="BG98" s="215"/>
      <c r="BH98" s="192"/>
      <c r="BI98" s="215"/>
      <c r="BJ98" s="192"/>
      <c r="BK98" s="215"/>
      <c r="BL98" s="192"/>
      <c r="BM98" s="215"/>
      <c r="BN98" s="192"/>
      <c r="BO98" s="215"/>
      <c r="BP98" s="192"/>
      <c r="BQ98" s="215"/>
      <c r="BR98" s="192"/>
      <c r="BS98" s="215"/>
      <c r="BT98" s="192"/>
      <c r="BU98" s="215"/>
      <c r="BV98" s="192"/>
      <c r="BW98" s="215"/>
      <c r="BX98" s="192"/>
      <c r="BY98" s="215"/>
      <c r="BZ98" s="192"/>
      <c r="CA98" s="215"/>
      <c r="CB98" s="192"/>
      <c r="CC98" s="215"/>
      <c r="CD98" s="192"/>
      <c r="CE98" s="215"/>
      <c r="CF98" s="192"/>
      <c r="CG98" s="215"/>
      <c r="CH98" s="192"/>
      <c r="CI98" s="215"/>
      <c r="CJ98" s="192"/>
      <c r="CK98" s="215"/>
      <c r="CL98" s="192"/>
      <c r="CM98" s="215"/>
      <c r="CN98" s="192"/>
      <c r="CO98" s="215"/>
      <c r="CP98" s="192"/>
      <c r="CQ98" s="215"/>
      <c r="CR98" s="192"/>
      <c r="CS98" s="215"/>
      <c r="CT98" s="192"/>
      <c r="CU98" s="215"/>
      <c r="CV98" s="192"/>
      <c r="CW98" s="215"/>
      <c r="CX98" s="192"/>
      <c r="CY98" s="215"/>
      <c r="CZ98" s="192"/>
      <c r="DA98" s="215"/>
      <c r="DB98" s="192"/>
      <c r="DC98" s="215"/>
      <c r="DD98" s="192"/>
      <c r="DE98" s="215"/>
      <c r="DF98" s="192"/>
      <c r="DG98" s="215"/>
      <c r="DH98" s="192"/>
      <c r="DI98" s="215"/>
      <c r="DJ98" s="192"/>
      <c r="DK98" s="215"/>
      <c r="DL98" s="192"/>
      <c r="DM98" s="215"/>
      <c r="DN98" s="192"/>
      <c r="DO98" s="215"/>
      <c r="DP98" s="192"/>
      <c r="DQ98" s="215"/>
      <c r="DR98" s="192"/>
      <c r="DS98" s="215"/>
      <c r="DT98" s="192"/>
      <c r="DU98" s="215"/>
      <c r="DV98" s="192"/>
      <c r="DW98" s="215"/>
      <c r="DX98" s="192"/>
      <c r="DY98" s="215"/>
      <c r="DZ98" s="192"/>
      <c r="EA98" s="215"/>
      <c r="EB98" s="192"/>
      <c r="EC98" s="215"/>
      <c r="ED98" s="192"/>
      <c r="EE98" s="215"/>
      <c r="EF98" s="192"/>
      <c r="EG98" s="215"/>
      <c r="EH98" s="192"/>
      <c r="EI98" s="215"/>
      <c r="EJ98" s="192"/>
      <c r="EK98" s="215"/>
      <c r="EL98" s="192"/>
      <c r="EM98" s="215"/>
      <c r="EN98" s="192"/>
      <c r="EO98" s="215"/>
      <c r="EP98" s="192"/>
      <c r="EQ98" s="215"/>
      <c r="ER98" s="192"/>
      <c r="ES98" s="215"/>
      <c r="ET98" s="192"/>
      <c r="EU98" s="215"/>
      <c r="EV98" s="192"/>
      <c r="EW98" s="215"/>
      <c r="EX98" s="192"/>
      <c r="EY98" s="215"/>
      <c r="EZ98" s="192"/>
      <c r="FA98" s="215"/>
      <c r="FB98" s="192"/>
      <c r="FC98" s="215"/>
      <c r="FD98" s="192"/>
      <c r="FE98" s="215"/>
      <c r="FF98" s="192"/>
      <c r="FG98" s="215"/>
      <c r="FH98" s="192"/>
      <c r="FI98" s="215"/>
      <c r="FJ98" s="192"/>
      <c r="FK98" s="215"/>
      <c r="FL98" s="192"/>
      <c r="FM98" s="215"/>
      <c r="FN98" s="192"/>
      <c r="FO98" s="215"/>
      <c r="FP98" s="192"/>
      <c r="FQ98" s="215"/>
      <c r="FR98" s="192"/>
      <c r="FS98" s="215"/>
      <c r="FT98" s="192"/>
      <c r="FU98" s="215"/>
      <c r="FV98" s="192"/>
      <c r="FW98" s="215"/>
      <c r="FX98" s="192"/>
      <c r="FY98" s="215"/>
      <c r="FZ98" s="192"/>
      <c r="GA98" s="215"/>
      <c r="GB98" s="192"/>
      <c r="GC98" s="215"/>
      <c r="GD98" s="192"/>
      <c r="GE98" s="215"/>
      <c r="GF98" s="192"/>
      <c r="GG98" s="215"/>
      <c r="GH98" s="192"/>
      <c r="GI98" s="215"/>
      <c r="GJ98" s="192"/>
      <c r="GK98" s="215"/>
      <c r="GL98" s="192"/>
      <c r="GM98" s="215"/>
      <c r="GN98" s="192"/>
      <c r="GO98" s="215"/>
      <c r="GP98" s="192"/>
      <c r="GQ98" s="215"/>
      <c r="GR98" s="192"/>
      <c r="GS98" s="215"/>
      <c r="GT98" s="192"/>
      <c r="GU98" s="215"/>
      <c r="GV98" s="192"/>
      <c r="GW98" s="215"/>
      <c r="GX98" s="192"/>
      <c r="GY98" s="215"/>
      <c r="GZ98" s="192"/>
      <c r="HA98" s="215"/>
      <c r="HB98" s="192"/>
      <c r="HC98" s="215"/>
      <c r="HD98" s="192"/>
      <c r="HE98" s="215"/>
    </row>
    <row r="99" spans="18:213">
      <c r="R99" s="192"/>
      <c r="T99" s="192"/>
      <c r="V99" s="192"/>
      <c r="X99" s="192"/>
      <c r="Z99" s="192"/>
      <c r="AB99" s="192"/>
      <c r="AD99" s="192"/>
      <c r="AF99" s="192"/>
      <c r="AH99" s="192"/>
      <c r="AJ99" s="192"/>
      <c r="AK99" s="215"/>
      <c r="AL99" s="192"/>
      <c r="AN99" s="192"/>
      <c r="AP99" s="192"/>
      <c r="AR99" s="192"/>
      <c r="AT99" s="192"/>
      <c r="AV99" s="192"/>
      <c r="AX99" s="192"/>
      <c r="AZ99" s="192"/>
      <c r="BB99" s="192"/>
      <c r="BD99" s="192"/>
      <c r="BF99" s="192"/>
      <c r="BG99" s="215"/>
      <c r="BH99" s="192"/>
      <c r="BI99" s="215"/>
      <c r="BJ99" s="192"/>
      <c r="BK99" s="215"/>
      <c r="BL99" s="192"/>
      <c r="BM99" s="215"/>
      <c r="BN99" s="192"/>
      <c r="BO99" s="215"/>
      <c r="BP99" s="192"/>
      <c r="BQ99" s="215"/>
      <c r="BR99" s="192"/>
      <c r="BS99" s="215"/>
      <c r="BT99" s="192"/>
      <c r="BU99" s="215"/>
      <c r="BV99" s="192"/>
      <c r="BW99" s="215"/>
      <c r="BX99" s="192"/>
      <c r="BY99" s="215"/>
      <c r="BZ99" s="192"/>
      <c r="CA99" s="215"/>
      <c r="CB99" s="192"/>
      <c r="CC99" s="215"/>
      <c r="CD99" s="192"/>
      <c r="CE99" s="215"/>
      <c r="CF99" s="192"/>
      <c r="CG99" s="215"/>
      <c r="CH99" s="192"/>
      <c r="CI99" s="215"/>
      <c r="CJ99" s="192"/>
      <c r="CK99" s="215"/>
      <c r="CL99" s="192"/>
      <c r="CM99" s="215"/>
      <c r="CN99" s="192"/>
      <c r="CO99" s="215"/>
      <c r="CP99" s="192"/>
      <c r="CQ99" s="215"/>
      <c r="CR99" s="192"/>
      <c r="CS99" s="215"/>
      <c r="CT99" s="192"/>
      <c r="CU99" s="215"/>
      <c r="CV99" s="192"/>
      <c r="CW99" s="215"/>
      <c r="CX99" s="192"/>
      <c r="CY99" s="215"/>
      <c r="CZ99" s="192"/>
      <c r="DA99" s="215"/>
      <c r="DB99" s="192"/>
      <c r="DC99" s="215"/>
      <c r="DD99" s="192"/>
      <c r="DE99" s="215"/>
      <c r="DF99" s="192"/>
      <c r="DG99" s="215"/>
      <c r="DH99" s="192"/>
      <c r="DI99" s="215"/>
      <c r="DJ99" s="192"/>
      <c r="DK99" s="215"/>
      <c r="DL99" s="192"/>
      <c r="DM99" s="215"/>
      <c r="DN99" s="192"/>
      <c r="DO99" s="215"/>
      <c r="DP99" s="192"/>
      <c r="DQ99" s="215"/>
      <c r="DR99" s="192"/>
      <c r="DS99" s="215"/>
      <c r="DT99" s="192"/>
      <c r="DU99" s="215"/>
      <c r="DV99" s="192"/>
      <c r="DW99" s="215"/>
      <c r="DX99" s="192"/>
      <c r="DY99" s="215"/>
      <c r="DZ99" s="192"/>
      <c r="EA99" s="215"/>
      <c r="EB99" s="192"/>
      <c r="EC99" s="215"/>
      <c r="ED99" s="192"/>
      <c r="EE99" s="215"/>
      <c r="EF99" s="192"/>
      <c r="EG99" s="215"/>
      <c r="EH99" s="192"/>
      <c r="EI99" s="215"/>
      <c r="EJ99" s="192"/>
      <c r="EK99" s="215"/>
      <c r="EL99" s="192"/>
      <c r="EM99" s="215"/>
      <c r="EN99" s="192"/>
      <c r="EO99" s="215"/>
      <c r="EP99" s="192"/>
      <c r="EQ99" s="215"/>
      <c r="ER99" s="192"/>
      <c r="ES99" s="215"/>
      <c r="ET99" s="192"/>
      <c r="EU99" s="215"/>
      <c r="EV99" s="192"/>
      <c r="EW99" s="215"/>
      <c r="EX99" s="192"/>
      <c r="EY99" s="215"/>
      <c r="EZ99" s="192"/>
      <c r="FA99" s="215"/>
      <c r="FB99" s="192"/>
      <c r="FC99" s="215"/>
      <c r="FD99" s="192"/>
      <c r="FE99" s="215"/>
      <c r="FF99" s="192"/>
      <c r="FG99" s="215"/>
      <c r="FH99" s="192"/>
      <c r="FI99" s="215"/>
      <c r="FJ99" s="192"/>
      <c r="FK99" s="215"/>
      <c r="FL99" s="192"/>
      <c r="FM99" s="215"/>
      <c r="FN99" s="192"/>
      <c r="FO99" s="215"/>
      <c r="FP99" s="192"/>
      <c r="FQ99" s="215"/>
      <c r="FR99" s="192"/>
      <c r="FS99" s="215"/>
      <c r="FT99" s="192"/>
      <c r="FU99" s="215"/>
      <c r="FV99" s="192"/>
      <c r="FW99" s="215"/>
      <c r="FX99" s="192"/>
      <c r="FY99" s="215"/>
      <c r="FZ99" s="192"/>
      <c r="GA99" s="215"/>
      <c r="GB99" s="192"/>
      <c r="GC99" s="215"/>
      <c r="GD99" s="192"/>
      <c r="GE99" s="215"/>
      <c r="GF99" s="192"/>
      <c r="GG99" s="215"/>
      <c r="GH99" s="192"/>
      <c r="GI99" s="215"/>
      <c r="GJ99" s="192"/>
      <c r="GK99" s="215"/>
      <c r="GL99" s="192"/>
      <c r="GM99" s="215"/>
      <c r="GN99" s="192"/>
      <c r="GO99" s="215"/>
      <c r="GP99" s="192"/>
      <c r="GQ99" s="215"/>
      <c r="GR99" s="192"/>
      <c r="GS99" s="215"/>
      <c r="GT99" s="192"/>
      <c r="GU99" s="215"/>
      <c r="GV99" s="192"/>
      <c r="GW99" s="215"/>
      <c r="GX99" s="192"/>
      <c r="GY99" s="215"/>
      <c r="GZ99" s="192"/>
      <c r="HA99" s="215"/>
      <c r="HB99" s="192"/>
      <c r="HC99" s="215"/>
      <c r="HD99" s="192"/>
      <c r="HE99" s="215"/>
    </row>
    <row r="100" spans="18:213">
      <c r="R100" s="192"/>
      <c r="T100" s="192"/>
      <c r="V100" s="192"/>
      <c r="X100" s="192"/>
      <c r="Z100" s="192"/>
      <c r="AB100" s="192"/>
      <c r="AD100" s="192"/>
      <c r="AF100" s="192"/>
      <c r="AH100" s="192"/>
      <c r="AJ100" s="192"/>
      <c r="AK100" s="215"/>
      <c r="AL100" s="192"/>
      <c r="AN100" s="192"/>
      <c r="AP100" s="192"/>
      <c r="AR100" s="192"/>
      <c r="AT100" s="192"/>
      <c r="AV100" s="192"/>
      <c r="AX100" s="192"/>
      <c r="AZ100" s="192"/>
      <c r="BB100" s="192"/>
      <c r="BD100" s="192"/>
      <c r="BF100" s="192"/>
      <c r="BG100" s="215"/>
      <c r="BH100" s="192"/>
      <c r="BI100" s="215"/>
      <c r="BJ100" s="192"/>
      <c r="BK100" s="215"/>
      <c r="BL100" s="192"/>
      <c r="BM100" s="215"/>
      <c r="BN100" s="192"/>
      <c r="BO100" s="215"/>
      <c r="BP100" s="192"/>
      <c r="BQ100" s="215"/>
      <c r="BR100" s="192"/>
      <c r="BS100" s="215"/>
      <c r="BT100" s="192"/>
      <c r="BU100" s="215"/>
      <c r="BV100" s="192"/>
      <c r="BW100" s="215"/>
      <c r="BX100" s="192"/>
      <c r="BY100" s="215"/>
      <c r="BZ100" s="192"/>
      <c r="CA100" s="215"/>
      <c r="CB100" s="192"/>
      <c r="CC100" s="215"/>
      <c r="CD100" s="192"/>
      <c r="CE100" s="215"/>
      <c r="CF100" s="192"/>
      <c r="CG100" s="215"/>
      <c r="CH100" s="192"/>
      <c r="CI100" s="215"/>
      <c r="CJ100" s="192"/>
      <c r="CK100" s="215"/>
      <c r="CL100" s="192"/>
      <c r="CM100" s="215"/>
      <c r="CN100" s="192"/>
      <c r="CO100" s="215"/>
      <c r="CP100" s="192"/>
      <c r="CQ100" s="215"/>
      <c r="CR100" s="192"/>
      <c r="CS100" s="215"/>
      <c r="CT100" s="192"/>
      <c r="CU100" s="215"/>
      <c r="CV100" s="192"/>
      <c r="CW100" s="215"/>
      <c r="CX100" s="192"/>
      <c r="CY100" s="215"/>
      <c r="CZ100" s="192"/>
      <c r="DA100" s="215"/>
      <c r="DB100" s="192"/>
      <c r="DC100" s="215"/>
      <c r="DD100" s="192"/>
      <c r="DE100" s="215"/>
      <c r="DF100" s="192"/>
      <c r="DG100" s="215"/>
      <c r="DH100" s="192"/>
      <c r="DI100" s="215"/>
      <c r="DJ100" s="192"/>
      <c r="DK100" s="215"/>
      <c r="DL100" s="192"/>
      <c r="DM100" s="215"/>
      <c r="DN100" s="192"/>
      <c r="DO100" s="215"/>
      <c r="DP100" s="192"/>
      <c r="DQ100" s="215"/>
      <c r="DR100" s="192"/>
      <c r="DS100" s="215"/>
      <c r="DT100" s="192"/>
      <c r="DU100" s="215"/>
      <c r="DV100" s="192"/>
      <c r="DW100" s="215"/>
      <c r="DX100" s="192"/>
      <c r="DY100" s="215"/>
      <c r="DZ100" s="192"/>
      <c r="EA100" s="215"/>
      <c r="EB100" s="192"/>
      <c r="EC100" s="215"/>
      <c r="ED100" s="192"/>
      <c r="EE100" s="215"/>
      <c r="EF100" s="192"/>
      <c r="EG100" s="215"/>
      <c r="EH100" s="192"/>
      <c r="EI100" s="215"/>
      <c r="EJ100" s="192"/>
      <c r="EK100" s="215"/>
      <c r="EL100" s="192"/>
      <c r="EM100" s="215"/>
      <c r="EN100" s="192"/>
      <c r="EO100" s="215"/>
      <c r="EP100" s="192"/>
      <c r="EQ100" s="215"/>
      <c r="ER100" s="192"/>
      <c r="ES100" s="215"/>
      <c r="ET100" s="192"/>
      <c r="EU100" s="215"/>
      <c r="EV100" s="192"/>
      <c r="EW100" s="215"/>
      <c r="EX100" s="192"/>
      <c r="EY100" s="215"/>
      <c r="EZ100" s="192"/>
      <c r="FA100" s="215"/>
      <c r="FB100" s="192"/>
      <c r="FC100" s="215"/>
      <c r="FD100" s="192"/>
      <c r="FE100" s="215"/>
      <c r="FF100" s="192"/>
      <c r="FG100" s="215"/>
      <c r="FH100" s="192"/>
      <c r="FI100" s="215"/>
      <c r="FJ100" s="192"/>
      <c r="FK100" s="215"/>
      <c r="FL100" s="192"/>
      <c r="FM100" s="215"/>
      <c r="FN100" s="192"/>
      <c r="FO100" s="215"/>
      <c r="FP100" s="192"/>
      <c r="FQ100" s="215"/>
      <c r="FR100" s="192"/>
      <c r="FS100" s="215"/>
      <c r="FT100" s="192"/>
      <c r="FU100" s="215"/>
      <c r="FV100" s="192"/>
      <c r="FW100" s="215"/>
      <c r="FX100" s="192"/>
      <c r="FY100" s="215"/>
      <c r="FZ100" s="192"/>
      <c r="GA100" s="215"/>
      <c r="GB100" s="192"/>
      <c r="GC100" s="215"/>
      <c r="GD100" s="192"/>
      <c r="GE100" s="215"/>
      <c r="GF100" s="192"/>
      <c r="GG100" s="215"/>
      <c r="GH100" s="192"/>
      <c r="GI100" s="215"/>
      <c r="GJ100" s="192"/>
      <c r="GK100" s="215"/>
      <c r="GL100" s="192"/>
      <c r="GM100" s="215"/>
      <c r="GN100" s="192"/>
      <c r="GO100" s="215"/>
      <c r="GP100" s="192"/>
      <c r="GQ100" s="215"/>
      <c r="GR100" s="192"/>
      <c r="GS100" s="215"/>
      <c r="GT100" s="192"/>
      <c r="GU100" s="215"/>
      <c r="GV100" s="192"/>
      <c r="GW100" s="215"/>
      <c r="GX100" s="192"/>
      <c r="GY100" s="215"/>
      <c r="GZ100" s="192"/>
      <c r="HA100" s="215"/>
      <c r="HB100" s="192"/>
      <c r="HC100" s="215"/>
      <c r="HD100" s="192"/>
      <c r="HE100" s="215"/>
    </row>
    <row r="101" spans="18:213">
      <c r="R101" s="192"/>
      <c r="T101" s="192"/>
      <c r="V101" s="192"/>
      <c r="X101" s="192"/>
      <c r="Z101" s="192"/>
      <c r="AB101" s="192"/>
      <c r="AD101" s="192"/>
      <c r="AF101" s="192"/>
      <c r="AH101" s="192"/>
      <c r="AJ101" s="192"/>
      <c r="AK101" s="215"/>
      <c r="AL101" s="192"/>
      <c r="AN101" s="192"/>
      <c r="AP101" s="192"/>
      <c r="AR101" s="192"/>
      <c r="AT101" s="192"/>
      <c r="AV101" s="192"/>
      <c r="AX101" s="192"/>
      <c r="AZ101" s="192"/>
      <c r="BB101" s="192"/>
      <c r="BD101" s="192"/>
      <c r="BF101" s="192"/>
      <c r="BG101" s="215"/>
      <c r="BH101" s="192"/>
      <c r="BI101" s="215"/>
      <c r="BJ101" s="192"/>
      <c r="BK101" s="215"/>
      <c r="BL101" s="192"/>
      <c r="BM101" s="215"/>
      <c r="BN101" s="192"/>
      <c r="BO101" s="215"/>
      <c r="BP101" s="192"/>
      <c r="BQ101" s="215"/>
      <c r="BR101" s="192"/>
      <c r="BS101" s="215"/>
      <c r="BT101" s="192"/>
      <c r="BU101" s="215"/>
      <c r="BV101" s="192"/>
      <c r="BW101" s="215"/>
      <c r="BX101" s="192"/>
      <c r="BY101" s="215"/>
      <c r="BZ101" s="192"/>
      <c r="CA101" s="215"/>
      <c r="CB101" s="192"/>
      <c r="CC101" s="215"/>
      <c r="CD101" s="192"/>
      <c r="CE101" s="215"/>
      <c r="CF101" s="192"/>
      <c r="CG101" s="215"/>
      <c r="CH101" s="192"/>
      <c r="CI101" s="215"/>
      <c r="CJ101" s="192"/>
      <c r="CK101" s="215"/>
      <c r="CL101" s="192"/>
      <c r="CM101" s="215"/>
      <c r="CN101" s="192"/>
      <c r="CO101" s="215"/>
      <c r="CP101" s="192"/>
      <c r="CQ101" s="215"/>
      <c r="CR101" s="192"/>
      <c r="CS101" s="215"/>
      <c r="CT101" s="192"/>
      <c r="CU101" s="215"/>
      <c r="CV101" s="192"/>
      <c r="CW101" s="215"/>
      <c r="CX101" s="192"/>
      <c r="CY101" s="215"/>
      <c r="CZ101" s="192"/>
      <c r="DA101" s="215"/>
      <c r="DB101" s="192"/>
      <c r="DC101" s="215"/>
      <c r="DD101" s="192"/>
      <c r="DE101" s="215"/>
      <c r="DF101" s="192"/>
      <c r="DG101" s="215"/>
      <c r="DH101" s="192"/>
      <c r="DI101" s="215"/>
      <c r="DJ101" s="192"/>
      <c r="DK101" s="215"/>
      <c r="DL101" s="192"/>
      <c r="DM101" s="215"/>
      <c r="DN101" s="192"/>
      <c r="DO101" s="215"/>
      <c r="DP101" s="192"/>
      <c r="DQ101" s="215"/>
      <c r="DR101" s="192"/>
      <c r="DS101" s="215"/>
      <c r="DT101" s="192"/>
      <c r="DU101" s="215"/>
      <c r="DV101" s="192"/>
      <c r="DW101" s="215"/>
      <c r="DX101" s="192"/>
      <c r="DY101" s="215"/>
      <c r="DZ101" s="192"/>
      <c r="EA101" s="215"/>
      <c r="EB101" s="192"/>
      <c r="EC101" s="215"/>
      <c r="ED101" s="192"/>
      <c r="EE101" s="215"/>
      <c r="EF101" s="192"/>
      <c r="EG101" s="215"/>
      <c r="EH101" s="192"/>
      <c r="EI101" s="215"/>
      <c r="EJ101" s="192"/>
      <c r="EK101" s="215"/>
      <c r="EL101" s="192"/>
      <c r="EM101" s="215"/>
      <c r="EN101" s="192"/>
      <c r="EO101" s="215"/>
      <c r="EP101" s="192"/>
      <c r="EQ101" s="215"/>
      <c r="ER101" s="192"/>
      <c r="ES101" s="215"/>
      <c r="ET101" s="192"/>
      <c r="EU101" s="215"/>
      <c r="EV101" s="192"/>
      <c r="EW101" s="215"/>
      <c r="EX101" s="192"/>
      <c r="EY101" s="215"/>
      <c r="EZ101" s="192"/>
      <c r="FA101" s="215"/>
      <c r="FB101" s="192"/>
      <c r="FC101" s="215"/>
      <c r="FD101" s="192"/>
      <c r="FE101" s="215"/>
      <c r="FF101" s="192"/>
      <c r="FG101" s="215"/>
      <c r="FH101" s="192"/>
      <c r="FI101" s="215"/>
      <c r="FJ101" s="192"/>
      <c r="FK101" s="215"/>
      <c r="FL101" s="192"/>
      <c r="FM101" s="215"/>
      <c r="FN101" s="192"/>
      <c r="FO101" s="215"/>
      <c r="FP101" s="192"/>
      <c r="FQ101" s="215"/>
      <c r="FR101" s="192"/>
      <c r="FS101" s="215"/>
      <c r="FT101" s="192"/>
      <c r="FU101" s="215"/>
      <c r="FV101" s="192"/>
      <c r="FW101" s="215"/>
      <c r="FX101" s="192"/>
      <c r="FY101" s="215"/>
      <c r="FZ101" s="192"/>
      <c r="GA101" s="215"/>
      <c r="GB101" s="192"/>
      <c r="GC101" s="215"/>
      <c r="GD101" s="192"/>
      <c r="GE101" s="215"/>
      <c r="GF101" s="192"/>
      <c r="GG101" s="215"/>
      <c r="GH101" s="192"/>
      <c r="GI101" s="215"/>
      <c r="GJ101" s="192"/>
      <c r="GK101" s="215"/>
      <c r="GL101" s="192"/>
      <c r="GM101" s="215"/>
      <c r="GN101" s="192"/>
      <c r="GO101" s="215"/>
      <c r="GP101" s="192"/>
      <c r="GQ101" s="215"/>
      <c r="GR101" s="192"/>
      <c r="GS101" s="215"/>
      <c r="GT101" s="192"/>
      <c r="GU101" s="215"/>
      <c r="GV101" s="192"/>
      <c r="GW101" s="215"/>
      <c r="GX101" s="192"/>
      <c r="GY101" s="215"/>
      <c r="GZ101" s="192"/>
      <c r="HA101" s="215"/>
      <c r="HB101" s="192"/>
      <c r="HC101" s="215"/>
      <c r="HD101" s="192"/>
      <c r="HE101" s="215"/>
    </row>
    <row r="102" spans="18:213">
      <c r="R102" s="192"/>
      <c r="T102" s="192"/>
      <c r="V102" s="192"/>
      <c r="X102" s="192"/>
      <c r="Z102" s="192"/>
      <c r="AB102" s="192"/>
      <c r="AD102" s="192"/>
      <c r="AF102" s="192"/>
      <c r="AH102" s="192"/>
      <c r="AJ102" s="192"/>
      <c r="AK102" s="215"/>
      <c r="AL102" s="192"/>
      <c r="AN102" s="192"/>
      <c r="AP102" s="192"/>
      <c r="AR102" s="192"/>
      <c r="AT102" s="192"/>
      <c r="AV102" s="192"/>
      <c r="AX102" s="192"/>
      <c r="AZ102" s="192"/>
      <c r="BB102" s="192"/>
      <c r="BD102" s="192"/>
      <c r="BF102" s="192"/>
      <c r="BG102" s="215"/>
      <c r="BH102" s="192"/>
      <c r="BI102" s="215"/>
      <c r="BJ102" s="192"/>
      <c r="BK102" s="215"/>
      <c r="BL102" s="192"/>
      <c r="BM102" s="215"/>
      <c r="BN102" s="192"/>
      <c r="BO102" s="215"/>
      <c r="BP102" s="192"/>
      <c r="BQ102" s="215"/>
      <c r="BR102" s="192"/>
      <c r="BS102" s="215"/>
      <c r="BT102" s="192"/>
      <c r="BU102" s="215"/>
      <c r="BV102" s="192"/>
      <c r="BW102" s="215"/>
      <c r="BX102" s="192"/>
      <c r="BY102" s="215"/>
      <c r="BZ102" s="192"/>
      <c r="CA102" s="215"/>
      <c r="CB102" s="192"/>
      <c r="CC102" s="215"/>
      <c r="CD102" s="192"/>
      <c r="CE102" s="215"/>
      <c r="CF102" s="192"/>
      <c r="CG102" s="215"/>
      <c r="CH102" s="192"/>
      <c r="CI102" s="215"/>
      <c r="CJ102" s="192"/>
      <c r="CK102" s="215"/>
      <c r="CL102" s="192"/>
      <c r="CM102" s="215"/>
      <c r="CN102" s="192"/>
      <c r="CO102" s="215"/>
      <c r="CP102" s="192"/>
      <c r="CQ102" s="215"/>
      <c r="CR102" s="192"/>
      <c r="CS102" s="215"/>
      <c r="CT102" s="192"/>
      <c r="CU102" s="215"/>
      <c r="CV102" s="192"/>
      <c r="CW102" s="215"/>
      <c r="CX102" s="192"/>
      <c r="CY102" s="215"/>
      <c r="CZ102" s="192"/>
      <c r="DA102" s="215"/>
      <c r="DB102" s="192"/>
      <c r="DC102" s="215"/>
      <c r="DD102" s="192"/>
      <c r="DE102" s="215"/>
      <c r="DF102" s="192"/>
      <c r="DG102" s="215"/>
      <c r="DH102" s="192"/>
      <c r="DI102" s="215"/>
      <c r="DJ102" s="192"/>
      <c r="DK102" s="215"/>
      <c r="DL102" s="192"/>
      <c r="DM102" s="215"/>
      <c r="DN102" s="192"/>
      <c r="DO102" s="215"/>
      <c r="DP102" s="192"/>
      <c r="DQ102" s="215"/>
      <c r="DR102" s="192"/>
      <c r="DS102" s="215"/>
      <c r="DT102" s="192"/>
      <c r="DU102" s="215"/>
      <c r="DV102" s="192"/>
      <c r="DW102" s="215"/>
      <c r="DX102" s="192"/>
      <c r="DY102" s="215"/>
      <c r="DZ102" s="192"/>
      <c r="EA102" s="215"/>
      <c r="EB102" s="192"/>
      <c r="EC102" s="215"/>
      <c r="ED102" s="192"/>
      <c r="EE102" s="215"/>
      <c r="EF102" s="192"/>
      <c r="EG102" s="215"/>
      <c r="EH102" s="192"/>
      <c r="EI102" s="215"/>
      <c r="EJ102" s="192"/>
      <c r="EK102" s="215"/>
      <c r="EL102" s="192"/>
      <c r="EM102" s="215"/>
      <c r="EN102" s="192"/>
      <c r="EO102" s="215"/>
      <c r="EP102" s="192"/>
      <c r="EQ102" s="215"/>
      <c r="ER102" s="192"/>
      <c r="ES102" s="215"/>
      <c r="ET102" s="192"/>
      <c r="EU102" s="215"/>
      <c r="EV102" s="192"/>
      <c r="EW102" s="215"/>
      <c r="EX102" s="192"/>
      <c r="EY102" s="215"/>
      <c r="EZ102" s="192"/>
      <c r="FA102" s="215"/>
      <c r="FB102" s="192"/>
      <c r="FC102" s="215"/>
      <c r="FD102" s="192"/>
      <c r="FE102" s="215"/>
      <c r="FF102" s="192"/>
      <c r="FG102" s="215"/>
      <c r="FH102" s="192"/>
      <c r="FI102" s="215"/>
      <c r="FJ102" s="192"/>
      <c r="FK102" s="215"/>
      <c r="FL102" s="192"/>
      <c r="FM102" s="215"/>
      <c r="FN102" s="192"/>
      <c r="FO102" s="215"/>
      <c r="FP102" s="192"/>
      <c r="FQ102" s="215"/>
      <c r="FR102" s="192"/>
      <c r="FS102" s="215"/>
      <c r="FT102" s="192"/>
      <c r="FU102" s="215"/>
      <c r="FV102" s="192"/>
      <c r="FW102" s="215"/>
      <c r="FX102" s="192"/>
      <c r="FY102" s="215"/>
      <c r="FZ102" s="192"/>
      <c r="GA102" s="215"/>
      <c r="GB102" s="192"/>
      <c r="GC102" s="215"/>
      <c r="GD102" s="192"/>
      <c r="GE102" s="215"/>
      <c r="GF102" s="192"/>
      <c r="GG102" s="215"/>
      <c r="GH102" s="192"/>
      <c r="GI102" s="215"/>
      <c r="GJ102" s="192"/>
      <c r="GK102" s="215"/>
      <c r="GL102" s="192"/>
      <c r="GM102" s="215"/>
      <c r="GN102" s="192"/>
      <c r="GO102" s="215"/>
      <c r="GP102" s="192"/>
      <c r="GQ102" s="215"/>
      <c r="GR102" s="192"/>
      <c r="GS102" s="215"/>
      <c r="GT102" s="192"/>
      <c r="GU102" s="215"/>
      <c r="GV102" s="192"/>
      <c r="GW102" s="215"/>
      <c r="GX102" s="192"/>
      <c r="GY102" s="215"/>
      <c r="GZ102" s="192"/>
      <c r="HA102" s="215"/>
      <c r="HB102" s="192"/>
      <c r="HC102" s="215"/>
      <c r="HD102" s="192"/>
      <c r="HE102" s="215"/>
    </row>
    <row r="103" spans="18:213">
      <c r="R103" s="192"/>
      <c r="T103" s="192"/>
      <c r="V103" s="192"/>
      <c r="X103" s="192"/>
      <c r="Z103" s="192"/>
      <c r="AB103" s="192"/>
      <c r="AD103" s="192"/>
      <c r="AF103" s="192"/>
      <c r="AH103" s="192"/>
      <c r="AJ103" s="192"/>
      <c r="AK103" s="215"/>
      <c r="AL103" s="192"/>
      <c r="AN103" s="192"/>
      <c r="AP103" s="192"/>
      <c r="AR103" s="192"/>
      <c r="AT103" s="192"/>
      <c r="AV103" s="192"/>
      <c r="AX103" s="192"/>
      <c r="AZ103" s="192"/>
      <c r="BB103" s="192"/>
      <c r="BD103" s="192"/>
      <c r="BF103" s="192"/>
      <c r="BG103" s="215"/>
      <c r="BH103" s="192"/>
      <c r="BI103" s="215"/>
      <c r="BJ103" s="192"/>
      <c r="BK103" s="215"/>
      <c r="BL103" s="192"/>
      <c r="BM103" s="215"/>
      <c r="BN103" s="192"/>
      <c r="BO103" s="215"/>
      <c r="BP103" s="192"/>
      <c r="BQ103" s="215"/>
      <c r="BR103" s="192"/>
      <c r="BS103" s="215"/>
      <c r="BT103" s="192"/>
      <c r="BU103" s="215"/>
      <c r="BV103" s="192"/>
      <c r="BW103" s="215"/>
      <c r="BX103" s="192"/>
      <c r="BY103" s="215"/>
      <c r="BZ103" s="192"/>
      <c r="CA103" s="215"/>
      <c r="CB103" s="192"/>
      <c r="CC103" s="215"/>
      <c r="CD103" s="192"/>
      <c r="CE103" s="215"/>
      <c r="CF103" s="192"/>
      <c r="CG103" s="215"/>
      <c r="CH103" s="192"/>
      <c r="CI103" s="215"/>
      <c r="CJ103" s="192"/>
      <c r="CK103" s="215"/>
      <c r="CL103" s="192"/>
      <c r="CM103" s="215"/>
      <c r="CN103" s="192"/>
      <c r="CO103" s="215"/>
      <c r="CP103" s="192"/>
      <c r="CQ103" s="215"/>
      <c r="CR103" s="192"/>
      <c r="CS103" s="215"/>
      <c r="CT103" s="192"/>
      <c r="CU103" s="215"/>
      <c r="CV103" s="192"/>
      <c r="CW103" s="215"/>
      <c r="CX103" s="192"/>
      <c r="CY103" s="215"/>
      <c r="CZ103" s="192"/>
      <c r="DA103" s="215"/>
      <c r="DB103" s="192"/>
      <c r="DC103" s="215"/>
      <c r="DD103" s="192"/>
      <c r="DE103" s="215"/>
      <c r="DF103" s="192"/>
      <c r="DG103" s="215"/>
      <c r="DH103" s="192"/>
      <c r="DI103" s="215"/>
      <c r="DJ103" s="192"/>
      <c r="DK103" s="215"/>
      <c r="DL103" s="192"/>
      <c r="DM103" s="215"/>
      <c r="DN103" s="192"/>
      <c r="DO103" s="215"/>
      <c r="DP103" s="192"/>
      <c r="DQ103" s="215"/>
      <c r="DR103" s="192"/>
      <c r="DS103" s="215"/>
      <c r="DT103" s="192"/>
      <c r="DU103" s="215"/>
      <c r="DV103" s="192"/>
      <c r="DW103" s="215"/>
      <c r="DX103" s="192"/>
      <c r="DY103" s="215"/>
      <c r="DZ103" s="192"/>
      <c r="EA103" s="215"/>
      <c r="EB103" s="192"/>
      <c r="EC103" s="215"/>
      <c r="ED103" s="192"/>
      <c r="EE103" s="215"/>
      <c r="EF103" s="192"/>
      <c r="EG103" s="215"/>
      <c r="EH103" s="192"/>
      <c r="EI103" s="215"/>
      <c r="EJ103" s="192"/>
      <c r="EK103" s="215"/>
      <c r="EL103" s="192"/>
      <c r="EM103" s="215"/>
      <c r="EN103" s="192"/>
      <c r="EO103" s="215"/>
      <c r="EP103" s="192"/>
      <c r="EQ103" s="215"/>
      <c r="ER103" s="192"/>
      <c r="ES103" s="215"/>
      <c r="ET103" s="192"/>
      <c r="EU103" s="215"/>
      <c r="EV103" s="192"/>
      <c r="EW103" s="215"/>
      <c r="EX103" s="192"/>
      <c r="EY103" s="215"/>
      <c r="EZ103" s="192"/>
      <c r="FA103" s="215"/>
      <c r="FB103" s="192"/>
      <c r="FC103" s="215"/>
      <c r="FD103" s="192"/>
      <c r="FE103" s="215"/>
      <c r="FF103" s="192"/>
      <c r="FG103" s="215"/>
      <c r="FH103" s="192"/>
      <c r="FI103" s="215"/>
      <c r="FJ103" s="192"/>
      <c r="FK103" s="215"/>
      <c r="FL103" s="192"/>
      <c r="FM103" s="215"/>
      <c r="FN103" s="192"/>
      <c r="FO103" s="215"/>
      <c r="FP103" s="192"/>
      <c r="FQ103" s="215"/>
      <c r="FR103" s="192"/>
      <c r="FS103" s="215"/>
      <c r="FT103" s="192"/>
      <c r="FU103" s="215"/>
      <c r="FV103" s="192"/>
      <c r="FW103" s="215"/>
      <c r="FX103" s="192"/>
      <c r="FY103" s="215"/>
      <c r="FZ103" s="192"/>
      <c r="GA103" s="215"/>
      <c r="GB103" s="192"/>
      <c r="GC103" s="215"/>
      <c r="GD103" s="192"/>
      <c r="GE103" s="215"/>
      <c r="GF103" s="192"/>
      <c r="GG103" s="215"/>
      <c r="GH103" s="192"/>
      <c r="GI103" s="215"/>
      <c r="GJ103" s="192"/>
      <c r="GK103" s="215"/>
      <c r="GL103" s="192"/>
      <c r="GM103" s="215"/>
      <c r="GN103" s="192"/>
      <c r="GO103" s="215"/>
      <c r="GP103" s="192"/>
      <c r="GQ103" s="215"/>
      <c r="GR103" s="192"/>
      <c r="GS103" s="215"/>
      <c r="GT103" s="192"/>
      <c r="GU103" s="215"/>
      <c r="GV103" s="192"/>
      <c r="GW103" s="215"/>
      <c r="GX103" s="192"/>
      <c r="GY103" s="215"/>
      <c r="GZ103" s="192"/>
      <c r="HA103" s="215"/>
      <c r="HB103" s="192"/>
      <c r="HC103" s="215"/>
      <c r="HD103" s="192"/>
      <c r="HE103" s="215"/>
    </row>
    <row r="104" spans="18:213">
      <c r="R104" s="192"/>
      <c r="T104" s="192"/>
      <c r="V104" s="192"/>
      <c r="X104" s="192"/>
      <c r="Z104" s="192"/>
      <c r="AB104" s="192"/>
      <c r="AD104" s="192"/>
      <c r="AF104" s="192"/>
      <c r="AH104" s="192"/>
      <c r="AJ104" s="192"/>
      <c r="AK104" s="215"/>
      <c r="AL104" s="192"/>
      <c r="AN104" s="192"/>
      <c r="AP104" s="192"/>
      <c r="AR104" s="192"/>
      <c r="AT104" s="192"/>
      <c r="AV104" s="192"/>
      <c r="AX104" s="192"/>
      <c r="AZ104" s="192"/>
      <c r="BB104" s="192"/>
      <c r="BD104" s="192"/>
      <c r="BF104" s="192"/>
      <c r="BG104" s="215"/>
      <c r="BH104" s="192"/>
      <c r="BI104" s="215"/>
      <c r="BJ104" s="192"/>
      <c r="BK104" s="215"/>
      <c r="BL104" s="192"/>
      <c r="BM104" s="215"/>
      <c r="BN104" s="192"/>
      <c r="BO104" s="215"/>
      <c r="BP104" s="192"/>
      <c r="BQ104" s="215"/>
      <c r="BR104" s="192"/>
      <c r="BS104" s="215"/>
      <c r="BT104" s="192"/>
      <c r="BU104" s="215"/>
      <c r="BV104" s="192"/>
      <c r="BW104" s="215"/>
      <c r="BX104" s="192"/>
      <c r="BY104" s="215"/>
      <c r="BZ104" s="192"/>
      <c r="CA104" s="215"/>
      <c r="CB104" s="192"/>
      <c r="CC104" s="215"/>
      <c r="CD104" s="192"/>
      <c r="CE104" s="215"/>
      <c r="CF104" s="192"/>
      <c r="CG104" s="215"/>
      <c r="CH104" s="192"/>
      <c r="CI104" s="215"/>
      <c r="CJ104" s="192"/>
      <c r="CK104" s="215"/>
      <c r="CL104" s="192"/>
      <c r="CM104" s="215"/>
      <c r="CN104" s="192"/>
      <c r="CO104" s="215"/>
      <c r="CP104" s="192"/>
      <c r="CQ104" s="215"/>
      <c r="CR104" s="192"/>
      <c r="CS104" s="215"/>
      <c r="CT104" s="192"/>
      <c r="CU104" s="215"/>
      <c r="CV104" s="192"/>
      <c r="CW104" s="215"/>
      <c r="CX104" s="192"/>
      <c r="CY104" s="215"/>
      <c r="CZ104" s="192"/>
      <c r="DA104" s="215"/>
      <c r="DB104" s="192"/>
      <c r="DC104" s="215"/>
      <c r="DD104" s="192"/>
      <c r="DE104" s="215"/>
      <c r="DF104" s="192"/>
      <c r="DG104" s="215"/>
      <c r="DH104" s="192"/>
      <c r="DI104" s="215"/>
      <c r="DJ104" s="192"/>
      <c r="DK104" s="215"/>
      <c r="DL104" s="192"/>
      <c r="DM104" s="215"/>
      <c r="DN104" s="192"/>
      <c r="DO104" s="215"/>
      <c r="DP104" s="192"/>
      <c r="DQ104" s="215"/>
      <c r="DR104" s="192"/>
      <c r="DS104" s="215"/>
      <c r="DT104" s="192"/>
      <c r="DU104" s="215"/>
      <c r="DV104" s="192"/>
      <c r="DW104" s="215"/>
      <c r="DX104" s="192"/>
      <c r="DY104" s="215"/>
      <c r="DZ104" s="192"/>
      <c r="EA104" s="215"/>
      <c r="EB104" s="192"/>
      <c r="EC104" s="215"/>
      <c r="ED104" s="192"/>
      <c r="EE104" s="215"/>
      <c r="EF104" s="192"/>
      <c r="EG104" s="215"/>
      <c r="EH104" s="192"/>
      <c r="EI104" s="215"/>
      <c r="EJ104" s="192"/>
      <c r="EK104" s="215"/>
      <c r="EL104" s="192"/>
      <c r="EM104" s="215"/>
      <c r="EN104" s="192"/>
      <c r="EO104" s="215"/>
      <c r="EP104" s="192"/>
      <c r="EQ104" s="215"/>
      <c r="ER104" s="192"/>
      <c r="ES104" s="215"/>
      <c r="ET104" s="192"/>
      <c r="EU104" s="215"/>
      <c r="EV104" s="192"/>
      <c r="EW104" s="215"/>
      <c r="EX104" s="192"/>
      <c r="EY104" s="215"/>
      <c r="EZ104" s="192"/>
      <c r="FA104" s="215"/>
      <c r="FB104" s="192"/>
      <c r="FC104" s="215"/>
      <c r="FD104" s="192"/>
      <c r="FE104" s="215"/>
      <c r="FF104" s="192"/>
      <c r="FG104" s="215"/>
      <c r="FH104" s="192"/>
      <c r="FI104" s="215"/>
      <c r="FJ104" s="192"/>
      <c r="FK104" s="215"/>
      <c r="FL104" s="192"/>
      <c r="FM104" s="215"/>
      <c r="FN104" s="192"/>
      <c r="FO104" s="215"/>
      <c r="FP104" s="192"/>
      <c r="FQ104" s="215"/>
      <c r="FR104" s="192"/>
      <c r="FS104" s="215"/>
      <c r="FT104" s="192"/>
      <c r="FU104" s="215"/>
      <c r="FV104" s="192"/>
      <c r="FW104" s="215"/>
      <c r="FX104" s="192"/>
      <c r="FY104" s="215"/>
      <c r="FZ104" s="192"/>
      <c r="GA104" s="215"/>
      <c r="GB104" s="192"/>
      <c r="GC104" s="215"/>
      <c r="GD104" s="192"/>
      <c r="GE104" s="215"/>
      <c r="GF104" s="192"/>
      <c r="GG104" s="215"/>
      <c r="GH104" s="192"/>
      <c r="GI104" s="215"/>
      <c r="GJ104" s="192"/>
      <c r="GK104" s="215"/>
      <c r="GL104" s="192"/>
      <c r="GM104" s="215"/>
      <c r="GN104" s="192"/>
      <c r="GO104" s="215"/>
      <c r="GP104" s="192"/>
      <c r="GQ104" s="215"/>
      <c r="GR104" s="192"/>
      <c r="GS104" s="215"/>
      <c r="GT104" s="192"/>
      <c r="GU104" s="215"/>
      <c r="GV104" s="192"/>
      <c r="GW104" s="215"/>
      <c r="GX104" s="192"/>
      <c r="GY104" s="215"/>
      <c r="GZ104" s="192"/>
      <c r="HA104" s="215"/>
      <c r="HB104" s="192"/>
      <c r="HC104" s="215"/>
      <c r="HD104" s="192"/>
      <c r="HE104" s="215"/>
    </row>
    <row r="105" spans="18:213">
      <c r="R105" s="192"/>
      <c r="T105" s="192"/>
      <c r="V105" s="192"/>
      <c r="X105" s="192"/>
      <c r="Z105" s="192"/>
      <c r="AB105" s="192"/>
      <c r="AD105" s="192"/>
      <c r="AF105" s="192"/>
      <c r="AH105" s="192"/>
      <c r="AJ105" s="192"/>
      <c r="AK105" s="215"/>
      <c r="AL105" s="192"/>
      <c r="AN105" s="192"/>
      <c r="AP105" s="192"/>
      <c r="AR105" s="192"/>
      <c r="AT105" s="192"/>
      <c r="AV105" s="192"/>
      <c r="AX105" s="192"/>
      <c r="AZ105" s="192"/>
      <c r="BB105" s="192"/>
      <c r="BD105" s="192"/>
      <c r="BF105" s="192"/>
      <c r="BG105" s="215"/>
      <c r="BH105" s="192"/>
      <c r="BI105" s="215"/>
      <c r="BJ105" s="192"/>
      <c r="BK105" s="215"/>
      <c r="BL105" s="192"/>
      <c r="BM105" s="215"/>
      <c r="BN105" s="192"/>
      <c r="BO105" s="215"/>
      <c r="BP105" s="192"/>
      <c r="BQ105" s="215"/>
      <c r="BR105" s="192"/>
      <c r="BS105" s="215"/>
      <c r="BT105" s="192"/>
      <c r="BU105" s="215"/>
      <c r="BV105" s="192"/>
      <c r="BW105" s="215"/>
      <c r="BX105" s="192"/>
      <c r="BY105" s="215"/>
      <c r="BZ105" s="192"/>
      <c r="CA105" s="215"/>
      <c r="CB105" s="192"/>
      <c r="CC105" s="215"/>
      <c r="CD105" s="192"/>
      <c r="CE105" s="215"/>
      <c r="CF105" s="192"/>
      <c r="CG105" s="215"/>
      <c r="CH105" s="192"/>
      <c r="CI105" s="215"/>
      <c r="CJ105" s="192"/>
      <c r="CK105" s="215"/>
      <c r="CL105" s="192"/>
      <c r="CM105" s="215"/>
      <c r="CN105" s="192"/>
      <c r="CO105" s="215"/>
      <c r="CP105" s="192"/>
      <c r="CQ105" s="215"/>
      <c r="CR105" s="192"/>
      <c r="CS105" s="215"/>
      <c r="CT105" s="192"/>
      <c r="CU105" s="215"/>
      <c r="CV105" s="192"/>
      <c r="CW105" s="215"/>
      <c r="CX105" s="192"/>
      <c r="CY105" s="215"/>
      <c r="CZ105" s="192"/>
      <c r="DA105" s="215"/>
      <c r="DB105" s="192"/>
      <c r="DC105" s="215"/>
      <c r="DD105" s="192"/>
      <c r="DE105" s="215"/>
      <c r="DF105" s="192"/>
      <c r="DG105" s="215"/>
      <c r="DH105" s="192"/>
      <c r="DI105" s="215"/>
      <c r="DJ105" s="192"/>
      <c r="DK105" s="215"/>
      <c r="DL105" s="192"/>
      <c r="DM105" s="215"/>
      <c r="DN105" s="192"/>
      <c r="DO105" s="215"/>
      <c r="DP105" s="192"/>
      <c r="DQ105" s="215"/>
      <c r="DR105" s="192"/>
      <c r="DS105" s="215"/>
      <c r="DT105" s="192"/>
      <c r="DU105" s="215"/>
      <c r="DV105" s="192"/>
      <c r="DW105" s="215"/>
      <c r="DX105" s="192"/>
      <c r="DY105" s="215"/>
      <c r="DZ105" s="192"/>
      <c r="EA105" s="215"/>
      <c r="EB105" s="192"/>
      <c r="EC105" s="215"/>
      <c r="ED105" s="192"/>
      <c r="EE105" s="215"/>
      <c r="EF105" s="192"/>
      <c r="EG105" s="215"/>
      <c r="EH105" s="192"/>
      <c r="EI105" s="215"/>
      <c r="EJ105" s="192"/>
      <c r="EK105" s="215"/>
      <c r="EL105" s="192"/>
      <c r="EM105" s="215"/>
      <c r="EN105" s="192"/>
      <c r="EO105" s="215"/>
      <c r="EP105" s="192"/>
      <c r="EQ105" s="215"/>
      <c r="ER105" s="192"/>
      <c r="ES105" s="215"/>
      <c r="ET105" s="192"/>
      <c r="EU105" s="215"/>
      <c r="EV105" s="192"/>
      <c r="EW105" s="215"/>
      <c r="EX105" s="192"/>
      <c r="EY105" s="215"/>
      <c r="EZ105" s="192"/>
      <c r="FA105" s="215"/>
      <c r="FB105" s="192"/>
      <c r="FC105" s="215"/>
      <c r="FD105" s="192"/>
      <c r="FE105" s="215"/>
      <c r="FF105" s="192"/>
      <c r="FG105" s="215"/>
      <c r="FH105" s="192"/>
      <c r="FI105" s="215"/>
      <c r="FJ105" s="192"/>
      <c r="FK105" s="215"/>
      <c r="FL105" s="192"/>
      <c r="FM105" s="215"/>
      <c r="FN105" s="192"/>
      <c r="FO105" s="215"/>
      <c r="FP105" s="192"/>
      <c r="FQ105" s="215"/>
      <c r="FR105" s="192"/>
      <c r="FS105" s="215"/>
      <c r="FT105" s="192"/>
      <c r="FU105" s="215"/>
      <c r="FV105" s="192"/>
      <c r="FW105" s="215"/>
      <c r="FX105" s="192"/>
      <c r="FY105" s="215"/>
      <c r="FZ105" s="192"/>
      <c r="GA105" s="215"/>
      <c r="GB105" s="192"/>
      <c r="GC105" s="215"/>
      <c r="GD105" s="192"/>
      <c r="GE105" s="215"/>
      <c r="GF105" s="192"/>
      <c r="GG105" s="215"/>
      <c r="GH105" s="192"/>
      <c r="GI105" s="215"/>
      <c r="GJ105" s="192"/>
      <c r="GK105" s="215"/>
      <c r="GL105" s="192"/>
      <c r="GM105" s="215"/>
      <c r="GN105" s="192"/>
      <c r="GO105" s="215"/>
      <c r="GP105" s="192"/>
      <c r="GQ105" s="215"/>
      <c r="GR105" s="192"/>
      <c r="GS105" s="215"/>
      <c r="GT105" s="192"/>
      <c r="GU105" s="215"/>
      <c r="GV105" s="192"/>
      <c r="GW105" s="215"/>
      <c r="GX105" s="192"/>
      <c r="GY105" s="215"/>
      <c r="GZ105" s="192"/>
      <c r="HA105" s="215"/>
      <c r="HB105" s="192"/>
      <c r="HC105" s="215"/>
      <c r="HD105" s="192"/>
      <c r="HE105" s="215"/>
    </row>
    <row r="106" spans="18:213">
      <c r="R106" s="192"/>
      <c r="T106" s="192"/>
      <c r="V106" s="192"/>
      <c r="X106" s="192"/>
      <c r="Z106" s="192"/>
      <c r="AB106" s="192"/>
      <c r="AD106" s="192"/>
      <c r="AF106" s="192"/>
      <c r="AH106" s="192"/>
      <c r="AJ106" s="192"/>
      <c r="AK106" s="215"/>
      <c r="AL106" s="192"/>
      <c r="AN106" s="192"/>
      <c r="AP106" s="192"/>
      <c r="AR106" s="192"/>
      <c r="AT106" s="192"/>
      <c r="AV106" s="192"/>
      <c r="AX106" s="192"/>
      <c r="AZ106" s="192"/>
      <c r="BB106" s="192"/>
      <c r="BD106" s="192"/>
      <c r="BF106" s="192"/>
      <c r="BG106" s="215"/>
      <c r="BH106" s="192"/>
      <c r="BI106" s="215"/>
      <c r="BJ106" s="192"/>
      <c r="BK106" s="215"/>
      <c r="BL106" s="192"/>
      <c r="BM106" s="215"/>
      <c r="BN106" s="192"/>
      <c r="BO106" s="215"/>
      <c r="BP106" s="192"/>
      <c r="BQ106" s="215"/>
      <c r="BR106" s="192"/>
      <c r="BS106" s="215"/>
      <c r="BT106" s="192"/>
      <c r="BU106" s="215"/>
      <c r="BV106" s="192"/>
      <c r="BW106" s="215"/>
      <c r="BX106" s="192"/>
      <c r="BY106" s="215"/>
      <c r="BZ106" s="192"/>
      <c r="CA106" s="215"/>
      <c r="CB106" s="192"/>
      <c r="CC106" s="215"/>
      <c r="CD106" s="192"/>
      <c r="CE106" s="215"/>
      <c r="CF106" s="192"/>
      <c r="CG106" s="215"/>
      <c r="CH106" s="192"/>
      <c r="CI106" s="215"/>
      <c r="CJ106" s="192"/>
      <c r="CK106" s="215"/>
      <c r="CL106" s="192"/>
      <c r="CM106" s="215"/>
      <c r="CN106" s="192"/>
      <c r="CO106" s="215"/>
      <c r="CP106" s="192"/>
      <c r="CQ106" s="215"/>
      <c r="CR106" s="192"/>
      <c r="CS106" s="215"/>
      <c r="CT106" s="192"/>
      <c r="CU106" s="215"/>
      <c r="CV106" s="192"/>
      <c r="CW106" s="215"/>
      <c r="CX106" s="192"/>
      <c r="CY106" s="215"/>
      <c r="CZ106" s="192"/>
      <c r="DA106" s="215"/>
      <c r="DB106" s="192"/>
      <c r="DC106" s="215"/>
      <c r="DD106" s="192"/>
      <c r="DE106" s="215"/>
      <c r="DF106" s="192"/>
      <c r="DG106" s="215"/>
      <c r="DH106" s="192"/>
      <c r="DI106" s="215"/>
      <c r="DJ106" s="192"/>
      <c r="DK106" s="215"/>
      <c r="DL106" s="192"/>
      <c r="DM106" s="215"/>
      <c r="DN106" s="192"/>
      <c r="DO106" s="215"/>
      <c r="DP106" s="192"/>
      <c r="DQ106" s="215"/>
      <c r="DR106" s="192"/>
      <c r="DS106" s="215"/>
      <c r="DT106" s="192"/>
      <c r="DU106" s="215"/>
      <c r="DV106" s="192"/>
      <c r="DW106" s="215"/>
      <c r="DX106" s="192"/>
      <c r="DY106" s="215"/>
      <c r="DZ106" s="192"/>
      <c r="EA106" s="215"/>
      <c r="EB106" s="192"/>
      <c r="EC106" s="215"/>
      <c r="ED106" s="192"/>
      <c r="EE106" s="215"/>
      <c r="EF106" s="192"/>
      <c r="EG106" s="215"/>
      <c r="EH106" s="192"/>
      <c r="EI106" s="215"/>
      <c r="EJ106" s="192"/>
      <c r="EK106" s="215"/>
      <c r="EL106" s="192"/>
      <c r="EM106" s="215"/>
      <c r="EN106" s="192"/>
      <c r="EO106" s="215"/>
      <c r="EP106" s="192"/>
      <c r="EQ106" s="215"/>
      <c r="ER106" s="192"/>
      <c r="ES106" s="215"/>
      <c r="ET106" s="192"/>
      <c r="EU106" s="215"/>
      <c r="EV106" s="192"/>
      <c r="EW106" s="215"/>
      <c r="EX106" s="192"/>
      <c r="EY106" s="215"/>
      <c r="EZ106" s="192"/>
      <c r="FA106" s="215"/>
      <c r="FB106" s="192"/>
      <c r="FC106" s="215"/>
      <c r="FD106" s="192"/>
      <c r="FE106" s="215"/>
      <c r="FF106" s="192"/>
      <c r="FG106" s="215"/>
      <c r="FH106" s="192"/>
      <c r="FI106" s="215"/>
      <c r="FJ106" s="192"/>
      <c r="FK106" s="215"/>
      <c r="FL106" s="192"/>
      <c r="FM106" s="215"/>
      <c r="FN106" s="192"/>
      <c r="FO106" s="215"/>
      <c r="FP106" s="192"/>
      <c r="FQ106" s="215"/>
      <c r="FR106" s="192"/>
      <c r="FS106" s="215"/>
      <c r="FT106" s="192"/>
      <c r="FU106" s="215"/>
      <c r="FV106" s="192"/>
      <c r="FW106" s="215"/>
      <c r="FX106" s="192"/>
      <c r="FY106" s="215"/>
      <c r="FZ106" s="192"/>
      <c r="GA106" s="215"/>
      <c r="GB106" s="192"/>
      <c r="GC106" s="215"/>
      <c r="GD106" s="192"/>
      <c r="GE106" s="215"/>
      <c r="GF106" s="192"/>
      <c r="GG106" s="215"/>
      <c r="GH106" s="192"/>
      <c r="GI106" s="215"/>
      <c r="GJ106" s="192"/>
      <c r="GK106" s="215"/>
      <c r="GL106" s="192"/>
      <c r="GM106" s="215"/>
      <c r="GN106" s="192"/>
      <c r="GO106" s="215"/>
      <c r="GP106" s="192"/>
      <c r="GQ106" s="215"/>
      <c r="GR106" s="192"/>
      <c r="GS106" s="215"/>
      <c r="GT106" s="192"/>
      <c r="GU106" s="215"/>
      <c r="GV106" s="192"/>
      <c r="GW106" s="215"/>
      <c r="GX106" s="192"/>
      <c r="GY106" s="215"/>
      <c r="GZ106" s="192"/>
      <c r="HA106" s="215"/>
      <c r="HB106" s="192"/>
      <c r="HC106" s="215"/>
      <c r="HD106" s="192"/>
      <c r="HE106" s="215"/>
    </row>
    <row r="107" spans="18:213">
      <c r="R107" s="192"/>
      <c r="T107" s="192"/>
      <c r="V107" s="192"/>
      <c r="X107" s="192"/>
      <c r="Z107" s="192"/>
      <c r="AB107" s="192"/>
      <c r="AD107" s="192"/>
      <c r="AF107" s="192"/>
      <c r="AH107" s="192"/>
      <c r="AJ107" s="192"/>
      <c r="AK107" s="215"/>
      <c r="AL107" s="192"/>
      <c r="AN107" s="192"/>
      <c r="AP107" s="192"/>
      <c r="AR107" s="192"/>
      <c r="AT107" s="192"/>
      <c r="AV107" s="192"/>
      <c r="AX107" s="192"/>
      <c r="AZ107" s="192"/>
      <c r="BB107" s="192"/>
      <c r="BD107" s="192"/>
      <c r="BF107" s="192"/>
      <c r="BG107" s="215"/>
      <c r="BH107" s="192"/>
      <c r="BI107" s="215"/>
      <c r="BJ107" s="192"/>
      <c r="BK107" s="215"/>
      <c r="BL107" s="192"/>
      <c r="BM107" s="215"/>
      <c r="BN107" s="192"/>
      <c r="BO107" s="215"/>
      <c r="BP107" s="192"/>
      <c r="BQ107" s="215"/>
      <c r="BR107" s="192"/>
      <c r="BS107" s="215"/>
      <c r="BT107" s="192"/>
      <c r="BU107" s="215"/>
      <c r="BV107" s="192"/>
      <c r="BW107" s="215"/>
      <c r="BX107" s="192"/>
      <c r="BY107" s="215"/>
      <c r="BZ107" s="192"/>
      <c r="CA107" s="215"/>
      <c r="CB107" s="192"/>
      <c r="CC107" s="215"/>
      <c r="CD107" s="192"/>
      <c r="CE107" s="215"/>
      <c r="CF107" s="192"/>
      <c r="CG107" s="215"/>
      <c r="CH107" s="192"/>
      <c r="CI107" s="215"/>
      <c r="CJ107" s="192"/>
      <c r="CK107" s="215"/>
      <c r="CL107" s="192"/>
      <c r="CM107" s="215"/>
      <c r="CN107" s="192"/>
      <c r="CO107" s="215"/>
      <c r="CP107" s="192"/>
      <c r="CQ107" s="215"/>
      <c r="CR107" s="192"/>
      <c r="CS107" s="215"/>
      <c r="CT107" s="192"/>
      <c r="CU107" s="215"/>
      <c r="CV107" s="192"/>
      <c r="CW107" s="215"/>
      <c r="CX107" s="192"/>
      <c r="CY107" s="215"/>
      <c r="CZ107" s="192"/>
      <c r="DA107" s="215"/>
      <c r="DB107" s="192"/>
      <c r="DC107" s="215"/>
      <c r="DD107" s="192"/>
      <c r="DE107" s="215"/>
      <c r="DF107" s="192"/>
      <c r="DG107" s="215"/>
      <c r="DH107" s="192"/>
      <c r="DI107" s="215"/>
      <c r="DJ107" s="192"/>
      <c r="DK107" s="215"/>
      <c r="DL107" s="192"/>
      <c r="DM107" s="215"/>
      <c r="DN107" s="192"/>
      <c r="DO107" s="215"/>
      <c r="DP107" s="192"/>
      <c r="DQ107" s="215"/>
      <c r="DR107" s="192"/>
      <c r="DS107" s="215"/>
      <c r="DT107" s="192"/>
      <c r="DU107" s="215"/>
      <c r="DV107" s="192"/>
      <c r="DW107" s="215"/>
      <c r="DX107" s="192"/>
      <c r="DY107" s="215"/>
      <c r="DZ107" s="192"/>
      <c r="EA107" s="215"/>
      <c r="EB107" s="192"/>
      <c r="EC107" s="215"/>
      <c r="ED107" s="192"/>
      <c r="EE107" s="215"/>
      <c r="EF107" s="192"/>
      <c r="EG107" s="215"/>
      <c r="EH107" s="192"/>
      <c r="EI107" s="215"/>
      <c r="EJ107" s="192"/>
      <c r="EK107" s="215"/>
      <c r="EL107" s="192"/>
      <c r="EM107" s="215"/>
      <c r="EN107" s="192"/>
      <c r="EO107" s="215"/>
      <c r="EP107" s="192"/>
      <c r="EQ107" s="215"/>
      <c r="ER107" s="192"/>
      <c r="ES107" s="215"/>
      <c r="ET107" s="192"/>
      <c r="EU107" s="215"/>
      <c r="EV107" s="192"/>
      <c r="EW107" s="215"/>
      <c r="EX107" s="192"/>
      <c r="EY107" s="215"/>
      <c r="EZ107" s="192"/>
      <c r="FA107" s="215"/>
      <c r="FB107" s="192"/>
      <c r="FC107" s="215"/>
      <c r="FD107" s="192"/>
      <c r="FE107" s="215"/>
      <c r="FF107" s="192"/>
      <c r="FG107" s="215"/>
      <c r="FH107" s="192"/>
      <c r="FI107" s="215"/>
      <c r="FJ107" s="192"/>
      <c r="FK107" s="215"/>
      <c r="FL107" s="192"/>
      <c r="FM107" s="215"/>
      <c r="FN107" s="192"/>
      <c r="FO107" s="215"/>
      <c r="FP107" s="192"/>
      <c r="FQ107" s="215"/>
      <c r="FR107" s="192"/>
      <c r="FS107" s="215"/>
      <c r="FT107" s="192"/>
      <c r="FU107" s="215"/>
      <c r="FV107" s="192"/>
      <c r="FW107" s="215"/>
      <c r="FX107" s="192"/>
      <c r="FY107" s="215"/>
      <c r="FZ107" s="192"/>
      <c r="GA107" s="215"/>
      <c r="GB107" s="192"/>
      <c r="GC107" s="215"/>
      <c r="GD107" s="192"/>
      <c r="GE107" s="215"/>
      <c r="GF107" s="192"/>
      <c r="GG107" s="215"/>
      <c r="GH107" s="192"/>
      <c r="GI107" s="215"/>
      <c r="GJ107" s="192"/>
      <c r="GK107" s="215"/>
      <c r="GL107" s="192"/>
      <c r="GM107" s="215"/>
      <c r="GN107" s="192"/>
      <c r="GO107" s="215"/>
      <c r="GP107" s="192"/>
      <c r="GQ107" s="215"/>
      <c r="GR107" s="192"/>
      <c r="GS107" s="215"/>
      <c r="GT107" s="192"/>
      <c r="GU107" s="215"/>
      <c r="GV107" s="192"/>
      <c r="GW107" s="215"/>
      <c r="GX107" s="192"/>
      <c r="GY107" s="215"/>
      <c r="GZ107" s="192"/>
      <c r="HA107" s="215"/>
      <c r="HB107" s="192"/>
      <c r="HC107" s="215"/>
      <c r="HD107" s="192"/>
      <c r="HE107" s="215"/>
    </row>
    <row r="108" spans="18:213">
      <c r="R108" s="192"/>
      <c r="T108" s="192"/>
      <c r="V108" s="192"/>
      <c r="X108" s="192"/>
      <c r="Z108" s="192"/>
      <c r="AB108" s="192"/>
      <c r="AD108" s="192"/>
      <c r="AF108" s="192"/>
      <c r="AH108" s="192"/>
      <c r="AJ108" s="192"/>
      <c r="AK108" s="215"/>
      <c r="AL108" s="192"/>
      <c r="AN108" s="192"/>
      <c r="AP108" s="192"/>
      <c r="AR108" s="192"/>
      <c r="AT108" s="192"/>
      <c r="AV108" s="192"/>
      <c r="AX108" s="192"/>
      <c r="AZ108" s="192"/>
      <c r="BB108" s="192"/>
      <c r="BD108" s="192"/>
      <c r="BF108" s="192"/>
      <c r="BG108" s="215"/>
      <c r="BH108" s="192"/>
      <c r="BI108" s="215"/>
      <c r="BJ108" s="192"/>
      <c r="BK108" s="215"/>
      <c r="BL108" s="192"/>
      <c r="BM108" s="215"/>
      <c r="BN108" s="192"/>
      <c r="BO108" s="215"/>
      <c r="BP108" s="192"/>
      <c r="BQ108" s="215"/>
      <c r="BR108" s="192"/>
      <c r="BS108" s="215"/>
      <c r="BT108" s="192"/>
      <c r="BU108" s="215"/>
      <c r="BV108" s="192"/>
      <c r="BW108" s="215"/>
      <c r="BX108" s="192"/>
      <c r="BY108" s="215"/>
      <c r="BZ108" s="192"/>
      <c r="CA108" s="215"/>
      <c r="CB108" s="192"/>
      <c r="CC108" s="215"/>
      <c r="CD108" s="192"/>
      <c r="CE108" s="215"/>
      <c r="CF108" s="192"/>
      <c r="CG108" s="215"/>
      <c r="CH108" s="192"/>
      <c r="CI108" s="215"/>
      <c r="CJ108" s="192"/>
      <c r="CK108" s="215"/>
      <c r="CL108" s="192"/>
      <c r="CM108" s="215"/>
      <c r="CN108" s="192"/>
      <c r="CO108" s="215"/>
      <c r="CP108" s="192"/>
      <c r="CQ108" s="215"/>
      <c r="CR108" s="192"/>
      <c r="CS108" s="215"/>
      <c r="CT108" s="192"/>
      <c r="CU108" s="215"/>
      <c r="CV108" s="192"/>
      <c r="CW108" s="215"/>
      <c r="CX108" s="192"/>
      <c r="CY108" s="215"/>
      <c r="CZ108" s="192"/>
      <c r="DA108" s="215"/>
      <c r="DB108" s="192"/>
      <c r="DC108" s="215"/>
      <c r="DD108" s="192"/>
      <c r="DE108" s="215"/>
      <c r="DF108" s="192"/>
      <c r="DG108" s="215"/>
      <c r="DH108" s="192"/>
      <c r="DI108" s="215"/>
      <c r="DJ108" s="192"/>
      <c r="DK108" s="215"/>
      <c r="DL108" s="192"/>
      <c r="DM108" s="215"/>
      <c r="DN108" s="192"/>
      <c r="DO108" s="215"/>
      <c r="DP108" s="192"/>
      <c r="DQ108" s="215"/>
      <c r="DR108" s="192"/>
      <c r="DS108" s="215"/>
      <c r="DT108" s="192"/>
      <c r="DU108" s="215"/>
      <c r="DV108" s="192"/>
      <c r="DW108" s="215"/>
      <c r="DX108" s="192"/>
      <c r="DY108" s="215"/>
      <c r="DZ108" s="192"/>
      <c r="EA108" s="215"/>
      <c r="EB108" s="192"/>
      <c r="EC108" s="215"/>
      <c r="ED108" s="192"/>
      <c r="EE108" s="215"/>
      <c r="EF108" s="192"/>
      <c r="EG108" s="215"/>
      <c r="EH108" s="192"/>
      <c r="EI108" s="215"/>
      <c r="EJ108" s="192"/>
      <c r="EK108" s="215"/>
      <c r="EL108" s="192"/>
      <c r="EM108" s="215"/>
      <c r="EN108" s="192"/>
      <c r="EO108" s="215"/>
      <c r="EP108" s="192"/>
      <c r="EQ108" s="215"/>
      <c r="ER108" s="192"/>
      <c r="ES108" s="215"/>
      <c r="ET108" s="192"/>
      <c r="EU108" s="215"/>
      <c r="EV108" s="192"/>
      <c r="EW108" s="215"/>
      <c r="EX108" s="192"/>
      <c r="EY108" s="215"/>
      <c r="EZ108" s="192"/>
      <c r="FA108" s="215"/>
      <c r="FB108" s="192"/>
      <c r="FC108" s="215"/>
      <c r="FD108" s="192"/>
      <c r="FE108" s="215"/>
      <c r="FF108" s="192"/>
      <c r="FG108" s="215"/>
      <c r="FH108" s="192"/>
      <c r="FI108" s="215"/>
      <c r="FJ108" s="192"/>
      <c r="FK108" s="215"/>
      <c r="FL108" s="192"/>
      <c r="FM108" s="215"/>
      <c r="FN108" s="192"/>
      <c r="FO108" s="215"/>
      <c r="FP108" s="192"/>
      <c r="FQ108" s="215"/>
      <c r="FR108" s="192"/>
      <c r="FS108" s="215"/>
      <c r="FT108" s="192"/>
      <c r="FU108" s="215"/>
      <c r="FV108" s="192"/>
      <c r="FW108" s="215"/>
      <c r="FX108" s="192"/>
      <c r="FY108" s="215"/>
      <c r="FZ108" s="192"/>
      <c r="GA108" s="215"/>
      <c r="GB108" s="192"/>
      <c r="GC108" s="215"/>
      <c r="GD108" s="192"/>
      <c r="GE108" s="215"/>
      <c r="GF108" s="192"/>
      <c r="GG108" s="215"/>
      <c r="GH108" s="192"/>
      <c r="GI108" s="215"/>
      <c r="GJ108" s="192"/>
      <c r="GK108" s="215"/>
      <c r="GL108" s="192"/>
      <c r="GM108" s="215"/>
      <c r="GN108" s="192"/>
      <c r="GO108" s="215"/>
      <c r="GP108" s="192"/>
      <c r="GQ108" s="215"/>
      <c r="GR108" s="192"/>
      <c r="GS108" s="215"/>
      <c r="GT108" s="192"/>
      <c r="GU108" s="215"/>
      <c r="GV108" s="192"/>
      <c r="GW108" s="215"/>
      <c r="GX108" s="192"/>
      <c r="GY108" s="215"/>
      <c r="GZ108" s="192"/>
      <c r="HA108" s="215"/>
      <c r="HB108" s="192"/>
      <c r="HC108" s="215"/>
      <c r="HD108" s="192"/>
      <c r="HE108" s="215"/>
    </row>
    <row r="109" spans="18:213">
      <c r="R109" s="192"/>
      <c r="T109" s="192"/>
      <c r="V109" s="192"/>
      <c r="X109" s="192"/>
      <c r="Z109" s="192"/>
      <c r="AB109" s="192"/>
      <c r="AD109" s="192"/>
      <c r="AF109" s="192"/>
      <c r="AH109" s="192"/>
      <c r="AJ109" s="192"/>
      <c r="AK109" s="215"/>
      <c r="AL109" s="192"/>
      <c r="AN109" s="192"/>
      <c r="AP109" s="192"/>
      <c r="AR109" s="192"/>
      <c r="AT109" s="192"/>
      <c r="AV109" s="192"/>
      <c r="AX109" s="192"/>
      <c r="AZ109" s="192"/>
      <c r="BB109" s="192"/>
      <c r="BD109" s="192"/>
      <c r="BF109" s="192"/>
      <c r="BG109" s="215"/>
      <c r="BH109" s="192"/>
      <c r="BI109" s="215"/>
      <c r="BJ109" s="192"/>
      <c r="BK109" s="215"/>
      <c r="BL109" s="192"/>
      <c r="BM109" s="215"/>
      <c r="BN109" s="192"/>
      <c r="BO109" s="215"/>
      <c r="BP109" s="192"/>
      <c r="BQ109" s="215"/>
      <c r="BR109" s="192"/>
      <c r="BS109" s="215"/>
      <c r="BT109" s="192"/>
      <c r="BU109" s="215"/>
      <c r="BV109" s="192"/>
      <c r="BW109" s="215"/>
      <c r="BX109" s="192"/>
      <c r="BY109" s="215"/>
      <c r="BZ109" s="192"/>
      <c r="CA109" s="215"/>
      <c r="CB109" s="192"/>
      <c r="CC109" s="215"/>
      <c r="CD109" s="192"/>
      <c r="CE109" s="215"/>
      <c r="CF109" s="192"/>
      <c r="CG109" s="215"/>
      <c r="CH109" s="192"/>
      <c r="CI109" s="215"/>
      <c r="CJ109" s="192"/>
      <c r="CK109" s="215"/>
      <c r="CL109" s="192"/>
      <c r="CM109" s="215"/>
      <c r="CN109" s="192"/>
      <c r="CO109" s="215"/>
      <c r="CP109" s="192"/>
      <c r="CQ109" s="215"/>
      <c r="CR109" s="192"/>
      <c r="CS109" s="215"/>
      <c r="CT109" s="192"/>
      <c r="CU109" s="215"/>
      <c r="CV109" s="192"/>
      <c r="CW109" s="215"/>
      <c r="CX109" s="192"/>
      <c r="CY109" s="215"/>
      <c r="CZ109" s="192"/>
      <c r="DA109" s="215"/>
      <c r="DB109" s="192"/>
      <c r="DC109" s="215"/>
      <c r="DD109" s="192"/>
      <c r="DE109" s="215"/>
      <c r="DF109" s="192"/>
      <c r="DG109" s="215"/>
      <c r="DH109" s="192"/>
      <c r="DI109" s="215"/>
      <c r="DJ109" s="192"/>
      <c r="DK109" s="215"/>
      <c r="DL109" s="192"/>
      <c r="DM109" s="215"/>
      <c r="DN109" s="192"/>
      <c r="DO109" s="215"/>
      <c r="DP109" s="192"/>
      <c r="DQ109" s="215"/>
      <c r="DR109" s="192"/>
      <c r="DS109" s="215"/>
      <c r="DT109" s="192"/>
      <c r="DU109" s="215"/>
      <c r="DV109" s="192"/>
      <c r="DW109" s="215"/>
      <c r="DX109" s="192"/>
      <c r="DY109" s="215"/>
      <c r="DZ109" s="192"/>
      <c r="EA109" s="215"/>
      <c r="EB109" s="192"/>
      <c r="EC109" s="215"/>
      <c r="ED109" s="192"/>
      <c r="EE109" s="215"/>
      <c r="EF109" s="192"/>
      <c r="EG109" s="215"/>
      <c r="EH109" s="192"/>
      <c r="EI109" s="215"/>
      <c r="EJ109" s="192"/>
      <c r="EK109" s="215"/>
      <c r="EL109" s="192"/>
      <c r="EM109" s="215"/>
      <c r="EN109" s="192"/>
      <c r="EO109" s="215"/>
      <c r="EP109" s="192"/>
      <c r="EQ109" s="215"/>
      <c r="ER109" s="192"/>
      <c r="ES109" s="215"/>
      <c r="ET109" s="192"/>
      <c r="EU109" s="215"/>
      <c r="EV109" s="192"/>
      <c r="EW109" s="215"/>
      <c r="EX109" s="192"/>
      <c r="EY109" s="215"/>
      <c r="EZ109" s="192"/>
      <c r="FA109" s="215"/>
      <c r="FB109" s="192"/>
      <c r="FC109" s="215"/>
      <c r="FD109" s="192"/>
      <c r="FE109" s="215"/>
      <c r="FF109" s="192"/>
      <c r="FG109" s="215"/>
      <c r="FH109" s="192"/>
      <c r="FI109" s="215"/>
      <c r="FJ109" s="192"/>
      <c r="FK109" s="215"/>
      <c r="FL109" s="192"/>
      <c r="FM109" s="215"/>
      <c r="FN109" s="192"/>
      <c r="FO109" s="215"/>
      <c r="FP109" s="192"/>
      <c r="FQ109" s="215"/>
      <c r="FR109" s="192"/>
      <c r="FS109" s="215"/>
      <c r="FT109" s="192"/>
      <c r="FU109" s="215"/>
      <c r="FV109" s="192"/>
      <c r="FW109" s="215"/>
      <c r="FX109" s="192"/>
      <c r="FY109" s="215"/>
      <c r="FZ109" s="192"/>
      <c r="GA109" s="215"/>
      <c r="GB109" s="192"/>
      <c r="GC109" s="215"/>
      <c r="GD109" s="192"/>
      <c r="GE109" s="215"/>
      <c r="GF109" s="192"/>
      <c r="GG109" s="215"/>
      <c r="GH109" s="192"/>
      <c r="GI109" s="215"/>
      <c r="GJ109" s="192"/>
      <c r="GK109" s="215"/>
      <c r="GL109" s="192"/>
      <c r="GM109" s="215"/>
      <c r="GN109" s="192"/>
      <c r="GO109" s="215"/>
      <c r="GP109" s="192"/>
      <c r="GQ109" s="215"/>
      <c r="GR109" s="192"/>
      <c r="GS109" s="215"/>
      <c r="GT109" s="192"/>
      <c r="GU109" s="215"/>
      <c r="GV109" s="192"/>
      <c r="GW109" s="215"/>
      <c r="GX109" s="192"/>
      <c r="GY109" s="215"/>
      <c r="GZ109" s="192"/>
      <c r="HA109" s="215"/>
      <c r="HB109" s="192"/>
      <c r="HC109" s="215"/>
      <c r="HD109" s="192"/>
      <c r="HE109" s="215"/>
    </row>
    <row r="110" spans="18:213">
      <c r="R110" s="192"/>
      <c r="T110" s="192"/>
      <c r="V110" s="192"/>
      <c r="X110" s="192"/>
      <c r="Z110" s="192"/>
      <c r="AB110" s="192"/>
      <c r="AD110" s="192"/>
      <c r="AF110" s="192"/>
      <c r="AH110" s="192"/>
      <c r="AJ110" s="192"/>
      <c r="AK110" s="215"/>
      <c r="AL110" s="192"/>
      <c r="AN110" s="192"/>
      <c r="AP110" s="192"/>
      <c r="AR110" s="192"/>
      <c r="AT110" s="192"/>
      <c r="AV110" s="192"/>
      <c r="AX110" s="192"/>
      <c r="AZ110" s="192"/>
      <c r="BB110" s="192"/>
      <c r="BD110" s="192"/>
      <c r="BF110" s="192"/>
      <c r="BG110" s="215"/>
      <c r="BH110" s="192"/>
      <c r="BI110" s="215"/>
      <c r="BJ110" s="192"/>
      <c r="BK110" s="215"/>
      <c r="BL110" s="192"/>
      <c r="BM110" s="215"/>
      <c r="BN110" s="192"/>
      <c r="BO110" s="215"/>
      <c r="BP110" s="192"/>
      <c r="BQ110" s="215"/>
      <c r="BR110" s="192"/>
      <c r="BS110" s="215"/>
      <c r="BT110" s="192"/>
      <c r="BU110" s="215"/>
      <c r="BV110" s="192"/>
      <c r="BW110" s="215"/>
      <c r="BX110" s="192"/>
      <c r="BY110" s="215"/>
      <c r="BZ110" s="192"/>
      <c r="CA110" s="215"/>
      <c r="CB110" s="192"/>
      <c r="CC110" s="215"/>
      <c r="CD110" s="192"/>
      <c r="CE110" s="215"/>
      <c r="CF110" s="192"/>
      <c r="CG110" s="215"/>
      <c r="CH110" s="192"/>
      <c r="CI110" s="215"/>
      <c r="CJ110" s="192"/>
      <c r="CK110" s="215"/>
      <c r="CL110" s="192"/>
      <c r="CM110" s="215"/>
      <c r="CN110" s="192"/>
      <c r="CO110" s="215"/>
      <c r="CP110" s="192"/>
      <c r="CQ110" s="215"/>
      <c r="CR110" s="192"/>
      <c r="CS110" s="215"/>
      <c r="CT110" s="192"/>
      <c r="CU110" s="215"/>
      <c r="CV110" s="192"/>
      <c r="CW110" s="215"/>
      <c r="CX110" s="192"/>
      <c r="CY110" s="215"/>
      <c r="CZ110" s="192"/>
      <c r="DA110" s="215"/>
      <c r="DB110" s="192"/>
      <c r="DC110" s="215"/>
      <c r="DD110" s="192"/>
      <c r="DE110" s="215"/>
      <c r="DF110" s="192"/>
      <c r="DG110" s="215"/>
      <c r="DH110" s="192"/>
      <c r="DI110" s="215"/>
      <c r="DJ110" s="192"/>
      <c r="DK110" s="215"/>
      <c r="DL110" s="192"/>
      <c r="DM110" s="215"/>
      <c r="DN110" s="192"/>
      <c r="DO110" s="215"/>
      <c r="DP110" s="192"/>
      <c r="DQ110" s="215"/>
      <c r="DR110" s="192"/>
      <c r="DS110" s="215"/>
      <c r="DT110" s="192"/>
      <c r="DU110" s="215"/>
      <c r="DV110" s="192"/>
      <c r="DW110" s="215"/>
      <c r="DX110" s="192"/>
      <c r="DY110" s="215"/>
      <c r="DZ110" s="192"/>
      <c r="EA110" s="215"/>
      <c r="EB110" s="192"/>
      <c r="EC110" s="215"/>
      <c r="ED110" s="192"/>
      <c r="EE110" s="215"/>
      <c r="EF110" s="192"/>
      <c r="EG110" s="215"/>
      <c r="EH110" s="192"/>
      <c r="EI110" s="215"/>
      <c r="EJ110" s="192"/>
      <c r="EK110" s="215"/>
      <c r="EL110" s="192"/>
      <c r="EM110" s="215"/>
      <c r="EN110" s="192"/>
      <c r="EO110" s="215"/>
      <c r="EP110" s="192"/>
      <c r="EQ110" s="215"/>
      <c r="ER110" s="192"/>
      <c r="ES110" s="215"/>
      <c r="ET110" s="192"/>
      <c r="EU110" s="215"/>
      <c r="EV110" s="192"/>
      <c r="EW110" s="215"/>
      <c r="EX110" s="192"/>
      <c r="EY110" s="215"/>
      <c r="EZ110" s="192"/>
      <c r="FA110" s="215"/>
      <c r="FB110" s="192"/>
      <c r="FC110" s="215"/>
      <c r="FD110" s="192"/>
      <c r="FE110" s="215"/>
      <c r="FF110" s="192"/>
      <c r="FG110" s="215"/>
      <c r="FH110" s="192"/>
      <c r="FI110" s="215"/>
      <c r="FJ110" s="192"/>
      <c r="FK110" s="215"/>
      <c r="FL110" s="192"/>
      <c r="FM110" s="215"/>
      <c r="FN110" s="192"/>
      <c r="FO110" s="215"/>
      <c r="FP110" s="192"/>
      <c r="FQ110" s="215"/>
      <c r="FR110" s="192"/>
      <c r="FS110" s="215"/>
      <c r="FT110" s="192"/>
      <c r="FU110" s="215"/>
      <c r="FV110" s="192"/>
      <c r="FW110" s="215"/>
      <c r="FX110" s="192"/>
      <c r="FY110" s="215"/>
      <c r="FZ110" s="192"/>
      <c r="GA110" s="215"/>
      <c r="GB110" s="192"/>
      <c r="GC110" s="215"/>
      <c r="GD110" s="192"/>
      <c r="GE110" s="215"/>
      <c r="GF110" s="192"/>
      <c r="GG110" s="215"/>
      <c r="GH110" s="192"/>
      <c r="GI110" s="215"/>
      <c r="GJ110" s="192"/>
      <c r="GK110" s="215"/>
      <c r="GL110" s="192"/>
      <c r="GM110" s="215"/>
      <c r="GN110" s="192"/>
      <c r="GO110" s="215"/>
      <c r="GP110" s="192"/>
      <c r="GQ110" s="215"/>
      <c r="GR110" s="192"/>
      <c r="GS110" s="215"/>
      <c r="GT110" s="192"/>
      <c r="GU110" s="215"/>
      <c r="GV110" s="192"/>
      <c r="GW110" s="215"/>
      <c r="GX110" s="192"/>
      <c r="GY110" s="215"/>
      <c r="GZ110" s="192"/>
      <c r="HA110" s="215"/>
      <c r="HB110" s="192"/>
      <c r="HC110" s="215"/>
      <c r="HD110" s="192"/>
      <c r="HE110" s="215"/>
    </row>
    <row r="111" spans="18:213">
      <c r="R111" s="192"/>
      <c r="T111" s="192"/>
      <c r="V111" s="192"/>
      <c r="X111" s="192"/>
      <c r="Z111" s="192"/>
      <c r="AB111" s="192"/>
      <c r="AD111" s="192"/>
      <c r="AF111" s="192"/>
      <c r="AH111" s="192"/>
      <c r="AJ111" s="192"/>
      <c r="AK111" s="215"/>
      <c r="AL111" s="192"/>
      <c r="AN111" s="192"/>
      <c r="AP111" s="192"/>
      <c r="AR111" s="192"/>
      <c r="AT111" s="192"/>
      <c r="AV111" s="192"/>
      <c r="AX111" s="192"/>
      <c r="AZ111" s="192"/>
      <c r="BB111" s="192"/>
      <c r="BD111" s="192"/>
      <c r="BF111" s="192"/>
      <c r="BG111" s="215"/>
      <c r="BH111" s="192"/>
      <c r="BI111" s="215"/>
      <c r="BJ111" s="192"/>
      <c r="BK111" s="215"/>
      <c r="BL111" s="192"/>
      <c r="BM111" s="215"/>
      <c r="BN111" s="192"/>
      <c r="BO111" s="215"/>
      <c r="BP111" s="192"/>
      <c r="BQ111" s="215"/>
      <c r="BR111" s="192"/>
      <c r="BS111" s="215"/>
      <c r="BT111" s="192"/>
      <c r="BU111" s="215"/>
      <c r="BV111" s="192"/>
      <c r="BW111" s="215"/>
      <c r="BX111" s="192"/>
      <c r="BY111" s="215"/>
      <c r="BZ111" s="192"/>
      <c r="CA111" s="215"/>
      <c r="CB111" s="192"/>
      <c r="CC111" s="215"/>
      <c r="CD111" s="192"/>
      <c r="CE111" s="215"/>
      <c r="CF111" s="192"/>
      <c r="CG111" s="215"/>
      <c r="CH111" s="192"/>
      <c r="CI111" s="215"/>
      <c r="CJ111" s="192"/>
      <c r="CK111" s="215"/>
      <c r="CL111" s="192"/>
      <c r="CM111" s="215"/>
      <c r="CN111" s="192"/>
      <c r="CO111" s="215"/>
      <c r="CP111" s="192"/>
      <c r="CQ111" s="215"/>
      <c r="CR111" s="192"/>
      <c r="CS111" s="215"/>
      <c r="CT111" s="192"/>
      <c r="CU111" s="215"/>
      <c r="CV111" s="192"/>
      <c r="CW111" s="215"/>
      <c r="CX111" s="192"/>
      <c r="CY111" s="215"/>
      <c r="CZ111" s="192"/>
      <c r="DA111" s="215"/>
      <c r="DB111" s="192"/>
      <c r="DC111" s="215"/>
      <c r="DD111" s="192"/>
      <c r="DE111" s="215"/>
      <c r="DF111" s="192"/>
      <c r="DG111" s="215"/>
      <c r="DH111" s="192"/>
      <c r="DI111" s="215"/>
      <c r="DJ111" s="192"/>
      <c r="DK111" s="215"/>
      <c r="DL111" s="192"/>
      <c r="DM111" s="215"/>
      <c r="DN111" s="192"/>
      <c r="DO111" s="215"/>
      <c r="DP111" s="192"/>
      <c r="DQ111" s="215"/>
      <c r="DR111" s="192"/>
      <c r="DS111" s="215"/>
      <c r="DT111" s="192"/>
      <c r="DU111" s="215"/>
      <c r="DV111" s="192"/>
      <c r="DW111" s="215"/>
      <c r="DX111" s="192"/>
      <c r="DY111" s="215"/>
      <c r="DZ111" s="192"/>
      <c r="EA111" s="215"/>
      <c r="EB111" s="192"/>
      <c r="EC111" s="215"/>
      <c r="ED111" s="192"/>
      <c r="EE111" s="215"/>
      <c r="EF111" s="192"/>
      <c r="EG111" s="215"/>
      <c r="EH111" s="192"/>
      <c r="EI111" s="215"/>
      <c r="EJ111" s="192"/>
      <c r="EK111" s="215"/>
      <c r="EL111" s="192"/>
      <c r="EM111" s="215"/>
      <c r="EN111" s="192"/>
      <c r="EO111" s="215"/>
      <c r="EP111" s="192"/>
      <c r="EQ111" s="215"/>
      <c r="ER111" s="192"/>
      <c r="ES111" s="215"/>
      <c r="ET111" s="192"/>
      <c r="EU111" s="215"/>
      <c r="EV111" s="192"/>
      <c r="EW111" s="215"/>
      <c r="EX111" s="192"/>
      <c r="EY111" s="215"/>
      <c r="EZ111" s="192"/>
      <c r="FA111" s="215"/>
      <c r="FB111" s="192"/>
      <c r="FC111" s="215"/>
      <c r="FD111" s="192"/>
      <c r="FE111" s="215"/>
      <c r="FF111" s="192"/>
      <c r="FG111" s="215"/>
      <c r="FH111" s="192"/>
      <c r="FI111" s="215"/>
      <c r="FJ111" s="192"/>
      <c r="FK111" s="215"/>
      <c r="FL111" s="192"/>
      <c r="FM111" s="215"/>
      <c r="FN111" s="192"/>
      <c r="FO111" s="215"/>
      <c r="FP111" s="192"/>
      <c r="FQ111" s="215"/>
      <c r="FR111" s="192"/>
      <c r="FS111" s="215"/>
      <c r="FT111" s="192"/>
      <c r="FU111" s="215"/>
      <c r="FV111" s="192"/>
      <c r="FW111" s="215"/>
      <c r="FX111" s="192"/>
      <c r="FY111" s="215"/>
      <c r="FZ111" s="192"/>
      <c r="GA111" s="215"/>
      <c r="GB111" s="192"/>
      <c r="GC111" s="215"/>
      <c r="GD111" s="192"/>
      <c r="GE111" s="215"/>
      <c r="GF111" s="192"/>
      <c r="GG111" s="215"/>
      <c r="GH111" s="192"/>
      <c r="GI111" s="215"/>
      <c r="GJ111" s="192"/>
      <c r="GK111" s="215"/>
      <c r="GL111" s="192"/>
      <c r="GM111" s="215"/>
      <c r="GN111" s="192"/>
      <c r="GO111" s="215"/>
      <c r="GP111" s="192"/>
      <c r="GQ111" s="215"/>
      <c r="GR111" s="192"/>
      <c r="GS111" s="215"/>
      <c r="GT111" s="192"/>
      <c r="GU111" s="215"/>
      <c r="GV111" s="192"/>
      <c r="GW111" s="215"/>
      <c r="GX111" s="192"/>
      <c r="GY111" s="215"/>
      <c r="GZ111" s="192"/>
      <c r="HA111" s="215"/>
      <c r="HB111" s="192"/>
      <c r="HC111" s="215"/>
      <c r="HD111" s="192"/>
      <c r="HE111" s="215"/>
    </row>
    <row r="112" spans="18:213">
      <c r="R112" s="192"/>
      <c r="T112" s="192"/>
      <c r="V112" s="192"/>
      <c r="X112" s="192"/>
      <c r="Z112" s="192"/>
      <c r="AB112" s="192"/>
      <c r="AD112" s="192"/>
      <c r="AF112" s="192"/>
      <c r="AH112" s="192"/>
      <c r="AJ112" s="192"/>
      <c r="AK112" s="215"/>
      <c r="AL112" s="192"/>
      <c r="AN112" s="192"/>
      <c r="AP112" s="192"/>
      <c r="AR112" s="192"/>
      <c r="AT112" s="192"/>
      <c r="AV112" s="192"/>
      <c r="AX112" s="192"/>
      <c r="AZ112" s="192"/>
      <c r="BB112" s="192"/>
      <c r="BD112" s="192"/>
      <c r="BF112" s="192"/>
      <c r="BG112" s="215"/>
      <c r="BH112" s="192"/>
      <c r="BI112" s="215"/>
      <c r="BJ112" s="192"/>
      <c r="BK112" s="215"/>
      <c r="BL112" s="192"/>
      <c r="BM112" s="215"/>
      <c r="BN112" s="192"/>
      <c r="BO112" s="215"/>
      <c r="BP112" s="192"/>
      <c r="BQ112" s="215"/>
      <c r="BR112" s="192"/>
      <c r="BS112" s="215"/>
      <c r="BT112" s="192"/>
      <c r="BU112" s="215"/>
      <c r="BV112" s="192"/>
      <c r="BW112" s="215"/>
      <c r="BX112" s="192"/>
      <c r="BY112" s="215"/>
      <c r="BZ112" s="192"/>
      <c r="CA112" s="215"/>
      <c r="CB112" s="192"/>
      <c r="CC112" s="215"/>
      <c r="CD112" s="192"/>
      <c r="CE112" s="215"/>
      <c r="CF112" s="192"/>
      <c r="CG112" s="215"/>
      <c r="CH112" s="192"/>
      <c r="CI112" s="215"/>
      <c r="CJ112" s="192"/>
      <c r="CK112" s="215"/>
      <c r="CL112" s="192"/>
      <c r="CM112" s="215"/>
      <c r="CN112" s="192"/>
      <c r="CO112" s="215"/>
      <c r="CP112" s="192"/>
      <c r="CQ112" s="215"/>
      <c r="CR112" s="192"/>
      <c r="CS112" s="215"/>
      <c r="CT112" s="192"/>
      <c r="CU112" s="215"/>
      <c r="CV112" s="192"/>
      <c r="CW112" s="215"/>
      <c r="CX112" s="192"/>
      <c r="CY112" s="215"/>
      <c r="CZ112" s="192"/>
      <c r="DA112" s="215"/>
      <c r="DB112" s="192"/>
      <c r="DC112" s="215"/>
      <c r="DD112" s="192"/>
      <c r="DE112" s="215"/>
      <c r="DF112" s="192"/>
      <c r="DG112" s="215"/>
      <c r="DH112" s="192"/>
      <c r="DI112" s="215"/>
      <c r="DJ112" s="192"/>
      <c r="DK112" s="215"/>
      <c r="DL112" s="192"/>
      <c r="DM112" s="215"/>
      <c r="DN112" s="192"/>
      <c r="DO112" s="215"/>
      <c r="DP112" s="192"/>
      <c r="DQ112" s="215"/>
      <c r="DR112" s="192"/>
      <c r="DS112" s="215"/>
      <c r="DT112" s="192"/>
      <c r="DU112" s="215"/>
      <c r="DV112" s="192"/>
      <c r="DW112" s="215"/>
      <c r="DX112" s="192"/>
      <c r="DY112" s="215"/>
      <c r="DZ112" s="192"/>
      <c r="EA112" s="215"/>
      <c r="EB112" s="192"/>
      <c r="EC112" s="215"/>
      <c r="ED112" s="192"/>
      <c r="EE112" s="215"/>
      <c r="EF112" s="192"/>
      <c r="EG112" s="215"/>
      <c r="EH112" s="192"/>
      <c r="EI112" s="215"/>
      <c r="EJ112" s="192"/>
      <c r="EK112" s="215"/>
      <c r="EL112" s="192"/>
      <c r="EM112" s="215"/>
      <c r="EN112" s="192"/>
      <c r="EO112" s="215"/>
      <c r="EP112" s="192"/>
      <c r="EQ112" s="215"/>
      <c r="ER112" s="192"/>
      <c r="ES112" s="215"/>
      <c r="ET112" s="192"/>
      <c r="EU112" s="215"/>
      <c r="EV112" s="192"/>
      <c r="EW112" s="215"/>
      <c r="EX112" s="192"/>
      <c r="EY112" s="215"/>
      <c r="EZ112" s="192"/>
      <c r="FA112" s="215"/>
      <c r="FB112" s="192"/>
      <c r="FC112" s="215"/>
      <c r="FD112" s="192"/>
      <c r="FE112" s="215"/>
      <c r="FF112" s="192"/>
      <c r="FG112" s="215"/>
      <c r="FH112" s="192"/>
      <c r="FI112" s="215"/>
      <c r="FJ112" s="192"/>
      <c r="FK112" s="215"/>
      <c r="FL112" s="192"/>
      <c r="FM112" s="215"/>
      <c r="FN112" s="192"/>
      <c r="FO112" s="215"/>
      <c r="FP112" s="192"/>
      <c r="FQ112" s="215"/>
      <c r="FR112" s="192"/>
      <c r="FS112" s="215"/>
      <c r="FT112" s="192"/>
      <c r="FU112" s="215"/>
      <c r="FV112" s="192"/>
      <c r="FW112" s="215"/>
      <c r="FX112" s="192"/>
      <c r="FY112" s="215"/>
      <c r="FZ112" s="192"/>
      <c r="GA112" s="215"/>
      <c r="GB112" s="192"/>
      <c r="GC112" s="215"/>
      <c r="GD112" s="192"/>
      <c r="GE112" s="215"/>
      <c r="GF112" s="192"/>
      <c r="GG112" s="215"/>
      <c r="GH112" s="192"/>
      <c r="GI112" s="215"/>
      <c r="GJ112" s="192"/>
      <c r="GK112" s="215"/>
      <c r="GL112" s="192"/>
      <c r="GM112" s="215"/>
      <c r="GN112" s="192"/>
      <c r="GO112" s="215"/>
      <c r="GP112" s="192"/>
      <c r="GQ112" s="215"/>
      <c r="GR112" s="192"/>
      <c r="GS112" s="215"/>
      <c r="GT112" s="192"/>
      <c r="GU112" s="215"/>
      <c r="GV112" s="192"/>
      <c r="GW112" s="215"/>
      <c r="GX112" s="192"/>
      <c r="GY112" s="215"/>
      <c r="GZ112" s="192"/>
      <c r="HA112" s="215"/>
      <c r="HB112" s="192"/>
      <c r="HC112" s="215"/>
      <c r="HD112" s="192"/>
      <c r="HE112" s="215"/>
    </row>
    <row r="113" spans="18:213">
      <c r="R113" s="192"/>
      <c r="T113" s="192"/>
      <c r="V113" s="192"/>
      <c r="X113" s="192"/>
      <c r="Z113" s="192"/>
      <c r="AB113" s="192"/>
      <c r="AD113" s="192"/>
      <c r="AF113" s="192"/>
      <c r="AH113" s="192"/>
      <c r="AJ113" s="192"/>
      <c r="AK113" s="215"/>
      <c r="AL113" s="192"/>
      <c r="AN113" s="192"/>
      <c r="AP113" s="192"/>
      <c r="AR113" s="192"/>
      <c r="AT113" s="192"/>
      <c r="AV113" s="192"/>
      <c r="AX113" s="192"/>
      <c r="AZ113" s="192"/>
      <c r="BB113" s="192"/>
      <c r="BD113" s="192"/>
      <c r="BF113" s="192"/>
      <c r="BG113" s="215"/>
      <c r="BH113" s="192"/>
      <c r="BI113" s="215"/>
      <c r="BJ113" s="192"/>
      <c r="BK113" s="215"/>
      <c r="BL113" s="192"/>
      <c r="BM113" s="215"/>
      <c r="BN113" s="192"/>
      <c r="BO113" s="215"/>
      <c r="BP113" s="192"/>
      <c r="BQ113" s="215"/>
      <c r="BR113" s="192"/>
      <c r="BS113" s="215"/>
      <c r="BT113" s="192"/>
      <c r="BU113" s="215"/>
      <c r="BV113" s="192"/>
      <c r="BW113" s="215"/>
      <c r="BX113" s="192"/>
      <c r="BY113" s="215"/>
      <c r="BZ113" s="192"/>
      <c r="CA113" s="215"/>
      <c r="CB113" s="192"/>
      <c r="CC113" s="215"/>
      <c r="CD113" s="192"/>
      <c r="CE113" s="215"/>
      <c r="CF113" s="192"/>
      <c r="CG113" s="215"/>
      <c r="CH113" s="192"/>
      <c r="CI113" s="215"/>
      <c r="CJ113" s="192"/>
      <c r="CK113" s="215"/>
      <c r="CL113" s="192"/>
      <c r="CM113" s="215"/>
      <c r="CN113" s="192"/>
      <c r="CO113" s="215"/>
      <c r="CP113" s="192"/>
      <c r="CQ113" s="215"/>
      <c r="CR113" s="192"/>
      <c r="CS113" s="215"/>
      <c r="CT113" s="192"/>
      <c r="CU113" s="215"/>
      <c r="CV113" s="192"/>
      <c r="CW113" s="215"/>
      <c r="CX113" s="192"/>
      <c r="CY113" s="215"/>
      <c r="CZ113" s="192"/>
      <c r="DA113" s="215"/>
      <c r="DB113" s="192"/>
      <c r="DC113" s="215"/>
      <c r="DD113" s="192"/>
      <c r="DE113" s="215"/>
      <c r="DF113" s="192"/>
      <c r="DG113" s="215"/>
      <c r="DH113" s="192"/>
      <c r="DI113" s="215"/>
      <c r="DJ113" s="192"/>
      <c r="DK113" s="215"/>
      <c r="DL113" s="192"/>
      <c r="DM113" s="215"/>
      <c r="DN113" s="192"/>
      <c r="DO113" s="215"/>
      <c r="DP113" s="192"/>
      <c r="DQ113" s="215"/>
      <c r="DR113" s="192"/>
      <c r="DS113" s="215"/>
      <c r="DT113" s="192"/>
      <c r="DU113" s="215"/>
      <c r="DV113" s="192"/>
      <c r="DW113" s="215"/>
      <c r="DX113" s="192"/>
      <c r="DY113" s="215"/>
      <c r="DZ113" s="192"/>
      <c r="EA113" s="215"/>
      <c r="EB113" s="192"/>
      <c r="EC113" s="215"/>
      <c r="ED113" s="192"/>
      <c r="EE113" s="215"/>
      <c r="EF113" s="192"/>
      <c r="EG113" s="215"/>
      <c r="EH113" s="192"/>
      <c r="EI113" s="215"/>
      <c r="EJ113" s="192"/>
      <c r="EK113" s="215"/>
      <c r="EL113" s="192"/>
      <c r="EM113" s="215"/>
      <c r="EN113" s="192"/>
      <c r="EO113" s="215"/>
      <c r="EP113" s="192"/>
      <c r="EQ113" s="215"/>
      <c r="ER113" s="192"/>
      <c r="ES113" s="215"/>
      <c r="ET113" s="192"/>
      <c r="EU113" s="215"/>
      <c r="EV113" s="192"/>
      <c r="EW113" s="215"/>
      <c r="EX113" s="192"/>
      <c r="EY113" s="215"/>
      <c r="EZ113" s="192"/>
      <c r="FA113" s="215"/>
      <c r="FB113" s="192"/>
      <c r="FC113" s="215"/>
      <c r="FD113" s="192"/>
      <c r="FE113" s="215"/>
      <c r="FF113" s="192"/>
      <c r="FG113" s="215"/>
      <c r="FH113" s="192"/>
      <c r="FI113" s="215"/>
      <c r="FJ113" s="192"/>
      <c r="FK113" s="215"/>
      <c r="FL113" s="192"/>
      <c r="FM113" s="215"/>
      <c r="FN113" s="192"/>
      <c r="FO113" s="215"/>
      <c r="FP113" s="192"/>
      <c r="FQ113" s="215"/>
      <c r="FR113" s="192"/>
      <c r="FS113" s="215"/>
      <c r="FT113" s="192"/>
      <c r="FU113" s="215"/>
      <c r="FV113" s="192"/>
      <c r="FW113" s="215"/>
      <c r="FX113" s="192"/>
      <c r="FY113" s="215"/>
      <c r="FZ113" s="192"/>
      <c r="GA113" s="215"/>
      <c r="GB113" s="192"/>
      <c r="GC113" s="215"/>
      <c r="GD113" s="192"/>
      <c r="GE113" s="215"/>
      <c r="GF113" s="192"/>
      <c r="GG113" s="215"/>
      <c r="GH113" s="192"/>
      <c r="GI113" s="215"/>
      <c r="GJ113" s="192"/>
      <c r="GK113" s="215"/>
      <c r="GL113" s="192"/>
      <c r="GM113" s="215"/>
      <c r="GN113" s="192"/>
      <c r="GO113" s="215"/>
      <c r="GP113" s="192"/>
      <c r="GQ113" s="215"/>
      <c r="GR113" s="192"/>
      <c r="GS113" s="215"/>
      <c r="GT113" s="192"/>
      <c r="GU113" s="215"/>
      <c r="GV113" s="192"/>
      <c r="GW113" s="215"/>
      <c r="GX113" s="192"/>
      <c r="GY113" s="215"/>
      <c r="GZ113" s="192"/>
      <c r="HA113" s="215"/>
      <c r="HB113" s="192"/>
      <c r="HC113" s="215"/>
      <c r="HD113" s="192"/>
      <c r="HE113" s="215"/>
    </row>
    <row r="114" spans="18:213">
      <c r="R114" s="192"/>
      <c r="T114" s="192"/>
      <c r="V114" s="192"/>
      <c r="X114" s="192"/>
      <c r="Z114" s="192"/>
      <c r="AB114" s="192"/>
      <c r="AD114" s="192"/>
      <c r="AF114" s="192"/>
      <c r="AH114" s="192"/>
      <c r="AJ114" s="192"/>
      <c r="AK114" s="215"/>
      <c r="AL114" s="192"/>
      <c r="AN114" s="192"/>
      <c r="AP114" s="192"/>
      <c r="AR114" s="192"/>
      <c r="AT114" s="192"/>
      <c r="AV114" s="192"/>
      <c r="AX114" s="192"/>
      <c r="AZ114" s="192"/>
      <c r="BB114" s="192"/>
      <c r="BD114" s="192"/>
      <c r="BF114" s="192"/>
      <c r="BG114" s="215"/>
      <c r="BH114" s="192"/>
      <c r="BI114" s="215"/>
      <c r="BJ114" s="192"/>
      <c r="BK114" s="215"/>
      <c r="BL114" s="192"/>
      <c r="BM114" s="215"/>
      <c r="BN114" s="192"/>
      <c r="BO114" s="215"/>
      <c r="BP114" s="192"/>
      <c r="BQ114" s="215"/>
      <c r="BR114" s="192"/>
      <c r="BS114" s="215"/>
      <c r="BT114" s="192"/>
      <c r="BU114" s="215"/>
      <c r="BV114" s="192"/>
      <c r="BW114" s="215"/>
      <c r="BX114" s="192"/>
      <c r="BY114" s="215"/>
      <c r="BZ114" s="192"/>
      <c r="CA114" s="215"/>
      <c r="CB114" s="192"/>
      <c r="CC114" s="215"/>
      <c r="CD114" s="192"/>
      <c r="CE114" s="215"/>
      <c r="CF114" s="192"/>
      <c r="CG114" s="215"/>
      <c r="CH114" s="192"/>
      <c r="CI114" s="215"/>
      <c r="CJ114" s="192"/>
      <c r="CK114" s="215"/>
      <c r="CL114" s="192"/>
      <c r="CM114" s="215"/>
      <c r="CN114" s="192"/>
      <c r="CO114" s="215"/>
      <c r="CP114" s="192"/>
      <c r="CQ114" s="215"/>
      <c r="CR114" s="192"/>
      <c r="CS114" s="215"/>
      <c r="CT114" s="192"/>
      <c r="CU114" s="215"/>
      <c r="CV114" s="192"/>
      <c r="CW114" s="215"/>
      <c r="CX114" s="192"/>
      <c r="CY114" s="215"/>
      <c r="CZ114" s="192"/>
      <c r="DA114" s="215"/>
      <c r="DB114" s="192"/>
      <c r="DC114" s="215"/>
      <c r="DD114" s="192"/>
      <c r="DE114" s="215"/>
      <c r="DF114" s="192"/>
      <c r="DG114" s="215"/>
      <c r="DH114" s="192"/>
      <c r="DI114" s="215"/>
      <c r="DJ114" s="192"/>
      <c r="DK114" s="215"/>
      <c r="DL114" s="192"/>
      <c r="DM114" s="215"/>
      <c r="DN114" s="192"/>
      <c r="DO114" s="215"/>
      <c r="DP114" s="192"/>
      <c r="DQ114" s="215"/>
      <c r="DR114" s="192"/>
      <c r="DS114" s="215"/>
      <c r="DT114" s="192"/>
      <c r="DU114" s="215"/>
      <c r="DV114" s="192"/>
      <c r="DW114" s="215"/>
      <c r="DX114" s="192"/>
      <c r="DY114" s="215"/>
      <c r="DZ114" s="192"/>
      <c r="EA114" s="215"/>
      <c r="EB114" s="192"/>
      <c r="EC114" s="215"/>
      <c r="ED114" s="192"/>
      <c r="EE114" s="215"/>
      <c r="EF114" s="192"/>
      <c r="EG114" s="215"/>
      <c r="EH114" s="192"/>
      <c r="EI114" s="215"/>
      <c r="EJ114" s="192"/>
      <c r="EK114" s="215"/>
      <c r="EL114" s="192"/>
      <c r="EM114" s="215"/>
      <c r="EN114" s="192"/>
      <c r="EO114" s="215"/>
      <c r="EP114" s="192"/>
      <c r="EQ114" s="215"/>
      <c r="ER114" s="192"/>
      <c r="ES114" s="215"/>
      <c r="ET114" s="192"/>
      <c r="EU114" s="215"/>
      <c r="EV114" s="192"/>
      <c r="EW114" s="215"/>
      <c r="EX114" s="192"/>
      <c r="EY114" s="215"/>
      <c r="EZ114" s="192"/>
      <c r="FA114" s="215"/>
      <c r="FB114" s="192"/>
      <c r="FC114" s="215"/>
      <c r="FD114" s="192"/>
      <c r="FE114" s="215"/>
      <c r="FF114" s="192"/>
      <c r="FG114" s="215"/>
      <c r="FH114" s="192"/>
      <c r="FI114" s="215"/>
      <c r="FJ114" s="192"/>
      <c r="FK114" s="215"/>
      <c r="FL114" s="192"/>
      <c r="FM114" s="215"/>
      <c r="FN114" s="192"/>
      <c r="FO114" s="215"/>
      <c r="FP114" s="192"/>
      <c r="FQ114" s="215"/>
      <c r="FR114" s="192"/>
      <c r="FS114" s="215"/>
      <c r="FT114" s="192"/>
      <c r="FU114" s="215"/>
      <c r="FV114" s="192"/>
      <c r="FW114" s="215"/>
      <c r="FX114" s="192"/>
      <c r="FY114" s="215"/>
      <c r="FZ114" s="192"/>
      <c r="GA114" s="215"/>
      <c r="GB114" s="192"/>
      <c r="GC114" s="215"/>
      <c r="GD114" s="192"/>
      <c r="GE114" s="215"/>
      <c r="GF114" s="192"/>
      <c r="GG114" s="215"/>
      <c r="GH114" s="192"/>
      <c r="GI114" s="215"/>
      <c r="GJ114" s="192"/>
      <c r="GK114" s="215"/>
      <c r="GL114" s="192"/>
      <c r="GM114" s="215"/>
      <c r="GN114" s="192"/>
      <c r="GO114" s="215"/>
      <c r="GP114" s="192"/>
      <c r="GQ114" s="215"/>
      <c r="GR114" s="192"/>
      <c r="GS114" s="215"/>
      <c r="GT114" s="192"/>
      <c r="GU114" s="215"/>
      <c r="GV114" s="192"/>
      <c r="GW114" s="215"/>
      <c r="GX114" s="192"/>
      <c r="GY114" s="215"/>
      <c r="GZ114" s="192"/>
      <c r="HA114" s="215"/>
      <c r="HB114" s="192"/>
      <c r="HC114" s="215"/>
      <c r="HD114" s="192"/>
      <c r="HE114" s="215"/>
    </row>
    <row r="115" spans="18:213">
      <c r="R115" s="192"/>
      <c r="T115" s="192"/>
      <c r="V115" s="192"/>
      <c r="X115" s="192"/>
      <c r="Z115" s="192"/>
      <c r="AB115" s="192"/>
      <c r="AD115" s="192"/>
      <c r="AF115" s="192"/>
      <c r="AH115" s="192"/>
      <c r="AJ115" s="192"/>
      <c r="AK115" s="215"/>
      <c r="AL115" s="192"/>
      <c r="AN115" s="192"/>
      <c r="AP115" s="192"/>
      <c r="AR115" s="192"/>
      <c r="AT115" s="192"/>
      <c r="AV115" s="192"/>
      <c r="AX115" s="192"/>
      <c r="AZ115" s="192"/>
      <c r="BB115" s="192"/>
      <c r="BD115" s="192"/>
      <c r="BF115" s="192"/>
      <c r="BG115" s="215"/>
      <c r="BH115" s="192"/>
      <c r="BI115" s="215"/>
      <c r="BJ115" s="192"/>
      <c r="BK115" s="215"/>
      <c r="BL115" s="192"/>
      <c r="BM115" s="215"/>
      <c r="BN115" s="192"/>
      <c r="BO115" s="215"/>
      <c r="BP115" s="192"/>
      <c r="BQ115" s="215"/>
      <c r="BR115" s="192"/>
      <c r="BS115" s="215"/>
      <c r="BT115" s="192"/>
      <c r="BU115" s="215"/>
      <c r="BV115" s="192"/>
      <c r="BW115" s="215"/>
      <c r="BX115" s="192"/>
      <c r="BY115" s="215"/>
      <c r="BZ115" s="192"/>
      <c r="CA115" s="215"/>
      <c r="CB115" s="192"/>
      <c r="CC115" s="215"/>
      <c r="CD115" s="192"/>
      <c r="CE115" s="215"/>
      <c r="CF115" s="192"/>
      <c r="CG115" s="215"/>
      <c r="CH115" s="192"/>
      <c r="CI115" s="215"/>
      <c r="CJ115" s="192"/>
      <c r="CK115" s="215"/>
      <c r="CL115" s="192"/>
      <c r="CM115" s="215"/>
      <c r="CN115" s="192"/>
      <c r="CO115" s="215"/>
      <c r="CP115" s="192"/>
      <c r="CQ115" s="215"/>
      <c r="CR115" s="192"/>
      <c r="CS115" s="215"/>
      <c r="CT115" s="192"/>
      <c r="CU115" s="215"/>
      <c r="CV115" s="192"/>
      <c r="CW115" s="215"/>
      <c r="CX115" s="192"/>
      <c r="CY115" s="215"/>
      <c r="CZ115" s="192"/>
      <c r="DA115" s="215"/>
      <c r="DB115" s="192"/>
      <c r="DC115" s="215"/>
      <c r="DD115" s="192"/>
      <c r="DE115" s="215"/>
      <c r="DF115" s="192"/>
      <c r="DG115" s="215"/>
      <c r="DH115" s="192"/>
      <c r="DI115" s="215"/>
      <c r="DJ115" s="192"/>
      <c r="DK115" s="215"/>
      <c r="DL115" s="192"/>
      <c r="DM115" s="215"/>
      <c r="DN115" s="192"/>
      <c r="DO115" s="215"/>
      <c r="DP115" s="192"/>
      <c r="DQ115" s="215"/>
      <c r="DR115" s="192"/>
      <c r="DS115" s="215"/>
      <c r="DT115" s="192"/>
      <c r="DU115" s="215"/>
      <c r="DV115" s="192"/>
      <c r="DW115" s="215"/>
      <c r="DX115" s="192"/>
      <c r="DY115" s="215"/>
      <c r="DZ115" s="192"/>
      <c r="EA115" s="215"/>
      <c r="EB115" s="192"/>
      <c r="EC115" s="215"/>
      <c r="ED115" s="192"/>
      <c r="EE115" s="215"/>
      <c r="EF115" s="192"/>
      <c r="EG115" s="215"/>
      <c r="EH115" s="192"/>
      <c r="EI115" s="215"/>
      <c r="EJ115" s="192"/>
      <c r="EK115" s="215"/>
      <c r="EL115" s="192"/>
      <c r="EM115" s="215"/>
      <c r="EN115" s="192"/>
      <c r="EO115" s="215"/>
      <c r="EP115" s="192"/>
      <c r="EQ115" s="215"/>
      <c r="ER115" s="192"/>
      <c r="ES115" s="215"/>
      <c r="ET115" s="192"/>
      <c r="EU115" s="215"/>
      <c r="EV115" s="192"/>
      <c r="EW115" s="215"/>
      <c r="EX115" s="192"/>
      <c r="EY115" s="215"/>
      <c r="EZ115" s="192"/>
      <c r="FA115" s="215"/>
      <c r="FB115" s="192"/>
      <c r="FC115" s="215"/>
      <c r="FD115" s="192"/>
      <c r="FE115" s="215"/>
      <c r="FF115" s="192"/>
      <c r="FG115" s="215"/>
      <c r="FH115" s="192"/>
      <c r="FI115" s="215"/>
      <c r="FJ115" s="192"/>
      <c r="FK115" s="215"/>
      <c r="FL115" s="192"/>
      <c r="FM115" s="215"/>
      <c r="FN115" s="192"/>
      <c r="FO115" s="215"/>
      <c r="FP115" s="192"/>
      <c r="FQ115" s="215"/>
      <c r="FR115" s="192"/>
      <c r="FS115" s="215"/>
      <c r="FT115" s="192"/>
      <c r="FU115" s="215"/>
      <c r="FV115" s="192"/>
      <c r="FW115" s="215"/>
      <c r="FX115" s="192"/>
      <c r="FY115" s="215"/>
      <c r="FZ115" s="192"/>
      <c r="GA115" s="215"/>
      <c r="GB115" s="192"/>
      <c r="GC115" s="215"/>
      <c r="GD115" s="192"/>
      <c r="GE115" s="215"/>
      <c r="GF115" s="192"/>
      <c r="GG115" s="215"/>
      <c r="GH115" s="192"/>
      <c r="GI115" s="215"/>
      <c r="GJ115" s="192"/>
      <c r="GK115" s="215"/>
      <c r="GL115" s="192"/>
      <c r="GM115" s="215"/>
      <c r="GN115" s="192"/>
      <c r="GO115" s="215"/>
      <c r="GP115" s="192"/>
      <c r="GQ115" s="215"/>
      <c r="GR115" s="192"/>
      <c r="GS115" s="215"/>
      <c r="GT115" s="192"/>
      <c r="GU115" s="215"/>
      <c r="GV115" s="192"/>
      <c r="GW115" s="215"/>
      <c r="GX115" s="192"/>
      <c r="GY115" s="215"/>
      <c r="GZ115" s="192"/>
      <c r="HA115" s="215"/>
      <c r="HB115" s="192"/>
      <c r="HC115" s="215"/>
      <c r="HD115" s="192"/>
      <c r="HE115" s="215"/>
    </row>
    <row r="116" spans="18:213">
      <c r="R116" s="192"/>
      <c r="T116" s="192"/>
      <c r="V116" s="192"/>
      <c r="X116" s="192"/>
      <c r="Z116" s="192"/>
      <c r="AB116" s="192"/>
      <c r="AD116" s="192"/>
      <c r="AF116" s="192"/>
      <c r="AH116" s="192"/>
      <c r="AJ116" s="192"/>
      <c r="AK116" s="215"/>
      <c r="AL116" s="192"/>
      <c r="AN116" s="192"/>
      <c r="AP116" s="192"/>
      <c r="AR116" s="192"/>
      <c r="AT116" s="192"/>
      <c r="AV116" s="192"/>
      <c r="AX116" s="192"/>
      <c r="AZ116" s="192"/>
      <c r="BB116" s="192"/>
      <c r="BD116" s="192"/>
      <c r="BF116" s="192"/>
      <c r="BG116" s="215"/>
      <c r="BH116" s="192"/>
      <c r="BI116" s="215"/>
      <c r="BJ116" s="192"/>
      <c r="BK116" s="215"/>
      <c r="BL116" s="192"/>
      <c r="BM116" s="215"/>
      <c r="BN116" s="192"/>
      <c r="BO116" s="215"/>
      <c r="BP116" s="192"/>
      <c r="BQ116" s="215"/>
      <c r="BR116" s="192"/>
      <c r="BS116" s="215"/>
      <c r="BT116" s="192"/>
      <c r="BU116" s="215"/>
      <c r="BV116" s="192"/>
      <c r="BW116" s="215"/>
      <c r="BX116" s="192"/>
      <c r="BY116" s="215"/>
      <c r="BZ116" s="192"/>
      <c r="CA116" s="215"/>
      <c r="CB116" s="192"/>
      <c r="CC116" s="215"/>
      <c r="CD116" s="192"/>
      <c r="CE116" s="215"/>
      <c r="CF116" s="192"/>
      <c r="CG116" s="215"/>
      <c r="CH116" s="192"/>
      <c r="CI116" s="215"/>
      <c r="CJ116" s="192"/>
      <c r="CK116" s="215"/>
      <c r="CL116" s="192"/>
      <c r="CM116" s="215"/>
      <c r="CN116" s="192"/>
      <c r="CO116" s="215"/>
      <c r="CP116" s="192"/>
      <c r="CQ116" s="215"/>
      <c r="CR116" s="192"/>
      <c r="CS116" s="215"/>
      <c r="CT116" s="192"/>
      <c r="CU116" s="215"/>
      <c r="CV116" s="192"/>
      <c r="CW116" s="215"/>
      <c r="CX116" s="192"/>
      <c r="CY116" s="215"/>
      <c r="CZ116" s="192"/>
      <c r="DA116" s="215"/>
      <c r="DB116" s="192"/>
      <c r="DC116" s="215"/>
      <c r="DD116" s="192"/>
      <c r="DE116" s="215"/>
      <c r="DF116" s="192"/>
      <c r="DG116" s="215"/>
      <c r="DH116" s="192"/>
      <c r="DI116" s="215"/>
      <c r="DJ116" s="192"/>
      <c r="DK116" s="215"/>
      <c r="DL116" s="192"/>
      <c r="DM116" s="215"/>
      <c r="DN116" s="192"/>
      <c r="DO116" s="215"/>
      <c r="DP116" s="192"/>
      <c r="DQ116" s="215"/>
      <c r="DR116" s="192"/>
      <c r="DS116" s="215"/>
      <c r="DT116" s="192"/>
      <c r="DU116" s="215"/>
      <c r="DV116" s="192"/>
      <c r="DW116" s="215"/>
      <c r="DX116" s="192"/>
      <c r="DY116" s="215"/>
      <c r="DZ116" s="192"/>
      <c r="EA116" s="215"/>
      <c r="EB116" s="192"/>
      <c r="EC116" s="215"/>
      <c r="ED116" s="192"/>
      <c r="EE116" s="215"/>
      <c r="EF116" s="192"/>
      <c r="EG116" s="215"/>
      <c r="EH116" s="192"/>
      <c r="EI116" s="215"/>
      <c r="EJ116" s="192"/>
      <c r="EK116" s="215"/>
      <c r="EL116" s="192"/>
      <c r="EM116" s="215"/>
      <c r="EN116" s="192"/>
      <c r="EO116" s="215"/>
      <c r="EP116" s="192"/>
      <c r="EQ116" s="215"/>
      <c r="ER116" s="192"/>
      <c r="ES116" s="215"/>
      <c r="ET116" s="192"/>
      <c r="EU116" s="215"/>
      <c r="EV116" s="192"/>
      <c r="EW116" s="215"/>
      <c r="EX116" s="192"/>
      <c r="EY116" s="215"/>
      <c r="EZ116" s="192"/>
      <c r="FA116" s="215"/>
      <c r="FB116" s="192"/>
      <c r="FC116" s="215"/>
      <c r="FD116" s="192"/>
      <c r="FE116" s="215"/>
      <c r="FF116" s="192"/>
      <c r="FG116" s="215"/>
      <c r="FH116" s="192"/>
      <c r="FI116" s="215"/>
      <c r="FJ116" s="192"/>
      <c r="FK116" s="215"/>
      <c r="FL116" s="192"/>
      <c r="FM116" s="215"/>
      <c r="FN116" s="192"/>
      <c r="FO116" s="215"/>
      <c r="FP116" s="192"/>
      <c r="FQ116" s="215"/>
      <c r="FR116" s="192"/>
      <c r="FS116" s="215"/>
      <c r="FT116" s="192"/>
      <c r="FU116" s="215"/>
      <c r="FV116" s="192"/>
      <c r="FW116" s="215"/>
      <c r="FX116" s="192"/>
      <c r="FY116" s="215"/>
      <c r="FZ116" s="192"/>
      <c r="GA116" s="215"/>
      <c r="GB116" s="192"/>
      <c r="GC116" s="215"/>
      <c r="GD116" s="192"/>
      <c r="GE116" s="215"/>
      <c r="GF116" s="192"/>
      <c r="GG116" s="215"/>
      <c r="GH116" s="192"/>
      <c r="GI116" s="215"/>
      <c r="GJ116" s="192"/>
      <c r="GK116" s="215"/>
      <c r="GL116" s="192"/>
      <c r="GM116" s="215"/>
      <c r="GN116" s="192"/>
      <c r="GO116" s="215"/>
      <c r="GP116" s="192"/>
      <c r="GQ116" s="215"/>
      <c r="GR116" s="192"/>
      <c r="GS116" s="215"/>
      <c r="GT116" s="192"/>
      <c r="GU116" s="215"/>
      <c r="GV116" s="192"/>
      <c r="GW116" s="215"/>
      <c r="GX116" s="192"/>
      <c r="GY116" s="215"/>
      <c r="GZ116" s="192"/>
      <c r="HA116" s="215"/>
      <c r="HB116" s="192"/>
      <c r="HC116" s="215"/>
      <c r="HD116" s="192"/>
      <c r="HE116" s="215"/>
    </row>
    <row r="117" spans="18:213">
      <c r="R117" s="192"/>
      <c r="T117" s="192"/>
      <c r="V117" s="192"/>
      <c r="X117" s="192"/>
      <c r="Z117" s="192"/>
      <c r="AB117" s="192"/>
      <c r="AD117" s="192"/>
      <c r="AF117" s="192"/>
      <c r="AH117" s="192"/>
      <c r="AJ117" s="192"/>
      <c r="AK117" s="215"/>
      <c r="AL117" s="192"/>
      <c r="AN117" s="192"/>
      <c r="AP117" s="192"/>
      <c r="AR117" s="192"/>
      <c r="AT117" s="192"/>
      <c r="AV117" s="192"/>
      <c r="AX117" s="192"/>
      <c r="AZ117" s="192"/>
      <c r="BB117" s="192"/>
      <c r="BD117" s="192"/>
      <c r="BF117" s="192"/>
      <c r="BG117" s="215"/>
      <c r="BH117" s="192"/>
      <c r="BI117" s="215"/>
      <c r="BJ117" s="192"/>
      <c r="BK117" s="215"/>
      <c r="BL117" s="192"/>
      <c r="BM117" s="215"/>
      <c r="BN117" s="192"/>
      <c r="BO117" s="215"/>
      <c r="BP117" s="192"/>
      <c r="BQ117" s="215"/>
      <c r="BR117" s="192"/>
      <c r="BS117" s="215"/>
      <c r="BT117" s="192"/>
      <c r="BU117" s="215"/>
      <c r="BV117" s="192"/>
      <c r="BW117" s="215"/>
      <c r="BX117" s="192"/>
      <c r="BY117" s="215"/>
      <c r="BZ117" s="192"/>
      <c r="CA117" s="215"/>
      <c r="CB117" s="192"/>
      <c r="CC117" s="215"/>
      <c r="CD117" s="192"/>
      <c r="CE117" s="215"/>
      <c r="CF117" s="192"/>
      <c r="CG117" s="215"/>
      <c r="CH117" s="192"/>
      <c r="CI117" s="215"/>
      <c r="CJ117" s="192"/>
      <c r="CK117" s="215"/>
      <c r="CL117" s="192"/>
      <c r="CM117" s="215"/>
      <c r="CN117" s="192"/>
      <c r="CO117" s="215"/>
      <c r="CP117" s="192"/>
      <c r="CQ117" s="215"/>
      <c r="CR117" s="192"/>
      <c r="CS117" s="215"/>
      <c r="CT117" s="192"/>
      <c r="CU117" s="215"/>
      <c r="CV117" s="192"/>
      <c r="CW117" s="215"/>
      <c r="CX117" s="192"/>
      <c r="CY117" s="215"/>
      <c r="CZ117" s="192"/>
      <c r="DA117" s="215"/>
      <c r="DB117" s="192"/>
      <c r="DC117" s="215"/>
      <c r="DD117" s="192"/>
      <c r="DE117" s="215"/>
      <c r="DF117" s="192"/>
      <c r="DG117" s="215"/>
      <c r="DH117" s="192"/>
      <c r="DI117" s="215"/>
      <c r="DJ117" s="192"/>
      <c r="DK117" s="215"/>
      <c r="DL117" s="192"/>
      <c r="DM117" s="215"/>
      <c r="DN117" s="192"/>
      <c r="DO117" s="215"/>
      <c r="DP117" s="192"/>
      <c r="DQ117" s="215"/>
      <c r="DR117" s="192"/>
      <c r="DS117" s="215"/>
      <c r="DT117" s="192"/>
      <c r="DU117" s="215"/>
      <c r="DV117" s="192"/>
      <c r="DW117" s="215"/>
      <c r="DX117" s="192"/>
      <c r="DY117" s="215"/>
      <c r="DZ117" s="192"/>
      <c r="EA117" s="215"/>
      <c r="EB117" s="192"/>
      <c r="EC117" s="215"/>
      <c r="ED117" s="192"/>
      <c r="EE117" s="215"/>
      <c r="EF117" s="192"/>
      <c r="EG117" s="215"/>
      <c r="EH117" s="192"/>
      <c r="EI117" s="215"/>
      <c r="EJ117" s="192"/>
      <c r="EK117" s="215"/>
      <c r="EL117" s="192"/>
      <c r="EM117" s="215"/>
      <c r="EN117" s="192"/>
      <c r="EO117" s="215"/>
      <c r="EP117" s="192"/>
      <c r="EQ117" s="215"/>
      <c r="ER117" s="192"/>
      <c r="ES117" s="215"/>
      <c r="ET117" s="192"/>
      <c r="EU117" s="215"/>
      <c r="EV117" s="192"/>
      <c r="EW117" s="215"/>
      <c r="EX117" s="192"/>
      <c r="EY117" s="215"/>
      <c r="EZ117" s="192"/>
      <c r="FA117" s="215"/>
      <c r="FB117" s="192"/>
      <c r="FC117" s="215"/>
      <c r="FD117" s="192"/>
      <c r="FE117" s="215"/>
      <c r="FF117" s="192"/>
      <c r="FG117" s="215"/>
      <c r="FH117" s="192"/>
      <c r="FI117" s="215"/>
      <c r="FJ117" s="192"/>
      <c r="FK117" s="215"/>
      <c r="FL117" s="192"/>
      <c r="FM117" s="215"/>
      <c r="FN117" s="192"/>
      <c r="FO117" s="215"/>
      <c r="FP117" s="192"/>
      <c r="FQ117" s="215"/>
      <c r="FR117" s="192"/>
      <c r="FS117" s="215"/>
      <c r="FT117" s="192"/>
      <c r="FU117" s="215"/>
      <c r="FV117" s="192"/>
      <c r="FW117" s="215"/>
      <c r="FX117" s="192"/>
      <c r="FY117" s="215"/>
      <c r="FZ117" s="192"/>
      <c r="GA117" s="215"/>
      <c r="GB117" s="192"/>
      <c r="GC117" s="215"/>
      <c r="GD117" s="192"/>
      <c r="GE117" s="215"/>
      <c r="GF117" s="192"/>
      <c r="GG117" s="215"/>
      <c r="GH117" s="192"/>
      <c r="GI117" s="215"/>
      <c r="GJ117" s="192"/>
      <c r="GK117" s="215"/>
      <c r="GL117" s="192"/>
      <c r="GM117" s="215"/>
      <c r="GN117" s="192"/>
      <c r="GO117" s="215"/>
      <c r="GP117" s="192"/>
      <c r="GQ117" s="215"/>
      <c r="GR117" s="192"/>
      <c r="GS117" s="215"/>
      <c r="GT117" s="192"/>
      <c r="GU117" s="215"/>
      <c r="GV117" s="192"/>
      <c r="GW117" s="215"/>
      <c r="GX117" s="192"/>
      <c r="GY117" s="215"/>
      <c r="GZ117" s="192"/>
      <c r="HA117" s="215"/>
      <c r="HB117" s="192"/>
      <c r="HC117" s="215"/>
      <c r="HD117" s="192"/>
      <c r="HE117" s="215"/>
    </row>
    <row r="118" spans="18:213">
      <c r="R118" s="192"/>
      <c r="T118" s="192"/>
      <c r="V118" s="192"/>
      <c r="X118" s="192"/>
      <c r="Z118" s="192"/>
      <c r="AB118" s="192"/>
      <c r="AD118" s="192"/>
      <c r="AF118" s="192"/>
      <c r="AH118" s="192"/>
      <c r="AJ118" s="192"/>
      <c r="AK118" s="215"/>
      <c r="AL118" s="192"/>
      <c r="AN118" s="192"/>
      <c r="AP118" s="192"/>
      <c r="AR118" s="192"/>
      <c r="AT118" s="192"/>
      <c r="AV118" s="192"/>
      <c r="AX118" s="192"/>
      <c r="AZ118" s="192"/>
      <c r="BB118" s="192"/>
      <c r="BD118" s="192"/>
      <c r="BF118" s="192"/>
      <c r="BG118" s="215"/>
      <c r="BH118" s="192"/>
      <c r="BI118" s="215"/>
      <c r="BJ118" s="192"/>
      <c r="BK118" s="215"/>
      <c r="BL118" s="192"/>
      <c r="BM118" s="215"/>
      <c r="BN118" s="192"/>
      <c r="BO118" s="215"/>
      <c r="BP118" s="192"/>
      <c r="BQ118" s="215"/>
      <c r="BR118" s="192"/>
      <c r="BS118" s="215"/>
      <c r="BT118" s="192"/>
      <c r="BU118" s="215"/>
      <c r="BV118" s="192"/>
      <c r="BW118" s="215"/>
      <c r="BX118" s="192"/>
      <c r="BY118" s="215"/>
      <c r="BZ118" s="192"/>
      <c r="CA118" s="215"/>
      <c r="CB118" s="192"/>
      <c r="CC118" s="215"/>
      <c r="CD118" s="192"/>
      <c r="CE118" s="215"/>
      <c r="CF118" s="192"/>
      <c r="CG118" s="215"/>
      <c r="CH118" s="192"/>
      <c r="CI118" s="215"/>
      <c r="CJ118" s="192"/>
      <c r="CK118" s="215"/>
      <c r="CL118" s="192"/>
      <c r="CM118" s="215"/>
      <c r="CN118" s="192"/>
      <c r="CO118" s="215"/>
      <c r="CP118" s="192"/>
      <c r="CQ118" s="215"/>
      <c r="CR118" s="192"/>
      <c r="CS118" s="215"/>
      <c r="CT118" s="192"/>
      <c r="CU118" s="215"/>
      <c r="CV118" s="192"/>
      <c r="CW118" s="215"/>
      <c r="CX118" s="192"/>
      <c r="CY118" s="215"/>
      <c r="CZ118" s="192"/>
      <c r="DA118" s="215"/>
      <c r="DB118" s="192"/>
      <c r="DC118" s="215"/>
      <c r="DD118" s="192"/>
      <c r="DE118" s="215"/>
      <c r="DF118" s="192"/>
      <c r="DG118" s="215"/>
      <c r="DH118" s="192"/>
      <c r="DI118" s="215"/>
      <c r="DJ118" s="192"/>
      <c r="DK118" s="215"/>
      <c r="DL118" s="192"/>
      <c r="DM118" s="215"/>
      <c r="DN118" s="192"/>
      <c r="DO118" s="215"/>
      <c r="DP118" s="192"/>
      <c r="DQ118" s="215"/>
      <c r="DR118" s="192"/>
      <c r="DS118" s="215"/>
      <c r="DT118" s="192"/>
      <c r="DU118" s="215"/>
      <c r="DV118" s="192"/>
      <c r="DW118" s="215"/>
      <c r="DX118" s="192"/>
      <c r="DY118" s="215"/>
      <c r="DZ118" s="192"/>
      <c r="EA118" s="215"/>
      <c r="EB118" s="192"/>
      <c r="EC118" s="215"/>
      <c r="ED118" s="192"/>
      <c r="EE118" s="215"/>
      <c r="EF118" s="192"/>
      <c r="EG118" s="215"/>
      <c r="EH118" s="192"/>
      <c r="EI118" s="215"/>
      <c r="EJ118" s="192"/>
      <c r="EK118" s="215"/>
      <c r="EL118" s="192"/>
      <c r="EM118" s="215"/>
      <c r="EN118" s="192"/>
      <c r="EO118" s="215"/>
      <c r="EP118" s="192"/>
      <c r="EQ118" s="215"/>
      <c r="ER118" s="192"/>
      <c r="ES118" s="215"/>
      <c r="ET118" s="192"/>
      <c r="EU118" s="215"/>
      <c r="EV118" s="192"/>
      <c r="EW118" s="215"/>
      <c r="EX118" s="192"/>
      <c r="EY118" s="215"/>
      <c r="EZ118" s="192"/>
      <c r="FA118" s="215"/>
      <c r="FB118" s="192"/>
      <c r="FC118" s="215"/>
      <c r="FD118" s="192"/>
      <c r="FE118" s="215"/>
      <c r="FF118" s="192"/>
      <c r="FG118" s="215"/>
      <c r="FH118" s="192"/>
      <c r="FI118" s="215"/>
      <c r="FJ118" s="192"/>
      <c r="FK118" s="215"/>
      <c r="FL118" s="192"/>
      <c r="FM118" s="215"/>
      <c r="FN118" s="192"/>
      <c r="FO118" s="215"/>
      <c r="FP118" s="192"/>
      <c r="FQ118" s="215"/>
      <c r="FR118" s="192"/>
      <c r="FS118" s="215"/>
      <c r="FT118" s="192"/>
      <c r="FU118" s="215"/>
      <c r="FV118" s="192"/>
      <c r="FW118" s="215"/>
      <c r="FX118" s="192"/>
      <c r="FY118" s="215"/>
      <c r="FZ118" s="192"/>
      <c r="GA118" s="215"/>
      <c r="GB118" s="192"/>
      <c r="GC118" s="215"/>
      <c r="GD118" s="192"/>
      <c r="GE118" s="215"/>
      <c r="GF118" s="192"/>
      <c r="GG118" s="215"/>
      <c r="GH118" s="192"/>
      <c r="GI118" s="215"/>
      <c r="GJ118" s="192"/>
      <c r="GK118" s="215"/>
      <c r="GL118" s="192"/>
      <c r="GM118" s="215"/>
      <c r="GN118" s="192"/>
      <c r="GO118" s="215"/>
      <c r="GP118" s="192"/>
      <c r="GQ118" s="215"/>
      <c r="GR118" s="192"/>
      <c r="GS118" s="215"/>
      <c r="GT118" s="192"/>
      <c r="GU118" s="215"/>
      <c r="GV118" s="192"/>
      <c r="GW118" s="215"/>
      <c r="GX118" s="192"/>
      <c r="GY118" s="215"/>
      <c r="GZ118" s="192"/>
      <c r="HA118" s="215"/>
      <c r="HB118" s="192"/>
      <c r="HC118" s="215"/>
      <c r="HD118" s="192"/>
      <c r="HE118" s="215"/>
    </row>
    <row r="119" spans="18:213">
      <c r="R119" s="192"/>
      <c r="T119" s="192"/>
      <c r="V119" s="192"/>
      <c r="X119" s="192"/>
      <c r="Z119" s="192"/>
      <c r="AB119" s="192"/>
      <c r="AD119" s="192"/>
      <c r="AF119" s="192"/>
      <c r="AH119" s="192"/>
      <c r="AJ119" s="192"/>
      <c r="AK119" s="215"/>
      <c r="AL119" s="192"/>
      <c r="AN119" s="192"/>
      <c r="AP119" s="192"/>
      <c r="AR119" s="192"/>
      <c r="AT119" s="192"/>
      <c r="AV119" s="192"/>
      <c r="AX119" s="192"/>
      <c r="AZ119" s="192"/>
      <c r="BB119" s="192"/>
      <c r="BD119" s="192"/>
      <c r="BF119" s="192"/>
      <c r="BG119" s="215"/>
      <c r="BH119" s="192"/>
      <c r="BI119" s="215"/>
      <c r="BJ119" s="192"/>
      <c r="BK119" s="215"/>
      <c r="BL119" s="192"/>
      <c r="BM119" s="215"/>
      <c r="BN119" s="192"/>
      <c r="BO119" s="215"/>
      <c r="BP119" s="192"/>
      <c r="BQ119" s="215"/>
      <c r="BR119" s="192"/>
      <c r="BS119" s="215"/>
      <c r="BT119" s="192"/>
      <c r="BU119" s="215"/>
      <c r="BV119" s="192"/>
      <c r="BW119" s="215"/>
      <c r="BX119" s="192"/>
      <c r="BY119" s="215"/>
      <c r="BZ119" s="192"/>
      <c r="CA119" s="215"/>
      <c r="CB119" s="192"/>
      <c r="CC119" s="215"/>
      <c r="CD119" s="192"/>
      <c r="CE119" s="215"/>
      <c r="CF119" s="192"/>
      <c r="CG119" s="215"/>
      <c r="CH119" s="192"/>
      <c r="CI119" s="215"/>
      <c r="CJ119" s="192"/>
      <c r="CK119" s="215"/>
      <c r="CL119" s="192"/>
      <c r="CM119" s="215"/>
      <c r="CN119" s="192"/>
      <c r="CO119" s="215"/>
      <c r="CP119" s="192"/>
      <c r="CQ119" s="215"/>
      <c r="CR119" s="192"/>
      <c r="CS119" s="215"/>
      <c r="CT119" s="192"/>
      <c r="CU119" s="215"/>
      <c r="CV119" s="192"/>
      <c r="CW119" s="215"/>
      <c r="CX119" s="192"/>
      <c r="CY119" s="215"/>
      <c r="CZ119" s="192"/>
      <c r="DA119" s="215"/>
      <c r="DB119" s="192"/>
      <c r="DC119" s="215"/>
      <c r="DD119" s="192"/>
      <c r="DE119" s="215"/>
      <c r="DF119" s="192"/>
      <c r="DG119" s="215"/>
      <c r="DH119" s="192"/>
      <c r="DI119" s="215"/>
      <c r="DJ119" s="192"/>
      <c r="DK119" s="215"/>
      <c r="DL119" s="192"/>
      <c r="DM119" s="215"/>
      <c r="DN119" s="192"/>
      <c r="DO119" s="215"/>
      <c r="DP119" s="192"/>
      <c r="DQ119" s="215"/>
      <c r="DR119" s="192"/>
      <c r="DS119" s="215"/>
      <c r="DT119" s="192"/>
      <c r="DU119" s="215"/>
      <c r="DV119" s="192"/>
      <c r="DW119" s="215"/>
      <c r="DX119" s="192"/>
      <c r="DY119" s="215"/>
      <c r="DZ119" s="192"/>
      <c r="EA119" s="215"/>
      <c r="EB119" s="192"/>
      <c r="EC119" s="215"/>
      <c r="ED119" s="192"/>
      <c r="EE119" s="215"/>
      <c r="EF119" s="192"/>
      <c r="EG119" s="215"/>
      <c r="EH119" s="192"/>
      <c r="EI119" s="215"/>
      <c r="EJ119" s="192"/>
      <c r="EK119" s="215"/>
      <c r="EL119" s="192"/>
      <c r="EM119" s="215"/>
      <c r="EN119" s="192"/>
      <c r="EO119" s="215"/>
      <c r="EP119" s="192"/>
      <c r="EQ119" s="215"/>
      <c r="ER119" s="192"/>
      <c r="ES119" s="215"/>
      <c r="ET119" s="192"/>
      <c r="EU119" s="215"/>
      <c r="EV119" s="192"/>
      <c r="EW119" s="215"/>
      <c r="EX119" s="192"/>
      <c r="EY119" s="215"/>
      <c r="EZ119" s="192"/>
      <c r="FA119" s="215"/>
      <c r="FB119" s="192"/>
      <c r="FC119" s="215"/>
      <c r="FD119" s="192"/>
      <c r="FE119" s="215"/>
      <c r="FF119" s="192"/>
      <c r="FG119" s="215"/>
      <c r="FH119" s="192"/>
      <c r="FI119" s="215"/>
      <c r="FJ119" s="192"/>
      <c r="FK119" s="215"/>
      <c r="FL119" s="192"/>
      <c r="FM119" s="215"/>
      <c r="FN119" s="192"/>
      <c r="FO119" s="215"/>
      <c r="FP119" s="192"/>
      <c r="FQ119" s="215"/>
      <c r="FR119" s="192"/>
      <c r="FS119" s="215"/>
      <c r="FT119" s="192"/>
      <c r="FU119" s="215"/>
      <c r="FV119" s="192"/>
      <c r="FW119" s="215"/>
      <c r="FX119" s="192"/>
      <c r="FY119" s="215"/>
      <c r="FZ119" s="192"/>
      <c r="GA119" s="215"/>
      <c r="GB119" s="192"/>
      <c r="GC119" s="215"/>
      <c r="GD119" s="192"/>
      <c r="GE119" s="215"/>
      <c r="GF119" s="192"/>
      <c r="GG119" s="215"/>
      <c r="GH119" s="192"/>
      <c r="GI119" s="215"/>
      <c r="GJ119" s="192"/>
      <c r="GK119" s="215"/>
      <c r="GL119" s="192"/>
      <c r="GM119" s="215"/>
      <c r="GN119" s="192"/>
      <c r="GO119" s="215"/>
      <c r="GP119" s="192"/>
      <c r="GQ119" s="215"/>
      <c r="GR119" s="192"/>
      <c r="GS119" s="215"/>
      <c r="GT119" s="192"/>
      <c r="GU119" s="215"/>
      <c r="GV119" s="192"/>
      <c r="GW119" s="215"/>
      <c r="GX119" s="192"/>
      <c r="GY119" s="215"/>
      <c r="GZ119" s="192"/>
      <c r="HA119" s="215"/>
      <c r="HB119" s="192"/>
      <c r="HC119" s="215"/>
      <c r="HD119" s="192"/>
      <c r="HE119" s="215"/>
    </row>
    <row r="120" spans="18:213">
      <c r="R120" s="192"/>
      <c r="T120" s="192"/>
      <c r="V120" s="192"/>
      <c r="X120" s="192"/>
      <c r="Z120" s="192"/>
      <c r="AB120" s="192"/>
      <c r="AD120" s="192"/>
      <c r="AF120" s="192"/>
      <c r="AH120" s="192"/>
      <c r="AJ120" s="192"/>
      <c r="AK120" s="215"/>
      <c r="AL120" s="192"/>
      <c r="AN120" s="192"/>
      <c r="AP120" s="192"/>
      <c r="AR120" s="192"/>
      <c r="AT120" s="192"/>
      <c r="AV120" s="192"/>
      <c r="AX120" s="192"/>
      <c r="AZ120" s="192"/>
      <c r="BB120" s="192"/>
      <c r="BD120" s="192"/>
      <c r="BF120" s="192"/>
      <c r="BG120" s="215"/>
      <c r="BH120" s="192"/>
      <c r="BI120" s="215"/>
      <c r="BJ120" s="192"/>
      <c r="BK120" s="215"/>
      <c r="BL120" s="192"/>
      <c r="BM120" s="215"/>
      <c r="BN120" s="192"/>
      <c r="BO120" s="215"/>
      <c r="BP120" s="192"/>
      <c r="BQ120" s="215"/>
      <c r="BR120" s="192"/>
      <c r="BS120" s="215"/>
      <c r="BT120" s="192"/>
      <c r="BU120" s="215"/>
      <c r="BV120" s="192"/>
      <c r="BW120" s="215"/>
      <c r="BX120" s="192"/>
      <c r="BY120" s="215"/>
      <c r="BZ120" s="192"/>
      <c r="CA120" s="215"/>
      <c r="CB120" s="192"/>
      <c r="CC120" s="215"/>
      <c r="CD120" s="192"/>
      <c r="CE120" s="215"/>
      <c r="CF120" s="192"/>
      <c r="CG120" s="215"/>
      <c r="CH120" s="192"/>
      <c r="CI120" s="215"/>
      <c r="CJ120" s="192"/>
      <c r="CK120" s="215"/>
      <c r="CL120" s="192"/>
      <c r="CM120" s="215"/>
      <c r="CN120" s="192"/>
      <c r="CO120" s="215"/>
      <c r="CP120" s="192"/>
      <c r="CQ120" s="215"/>
      <c r="CR120" s="192"/>
      <c r="CS120" s="215"/>
      <c r="CT120" s="192"/>
      <c r="CU120" s="215"/>
      <c r="CV120" s="192"/>
      <c r="CW120" s="215"/>
      <c r="CX120" s="192"/>
      <c r="CY120" s="215"/>
      <c r="CZ120" s="192"/>
      <c r="DA120" s="215"/>
      <c r="DB120" s="192"/>
      <c r="DC120" s="215"/>
      <c r="DD120" s="192"/>
      <c r="DE120" s="215"/>
      <c r="DF120" s="192"/>
      <c r="DG120" s="215"/>
      <c r="DH120" s="192"/>
      <c r="DI120" s="215"/>
      <c r="DJ120" s="192"/>
      <c r="DK120" s="215"/>
      <c r="DL120" s="192"/>
      <c r="DM120" s="215"/>
      <c r="DN120" s="192"/>
      <c r="DO120" s="215"/>
      <c r="DP120" s="192"/>
      <c r="DQ120" s="215"/>
      <c r="DR120" s="192"/>
      <c r="DS120" s="215"/>
      <c r="DT120" s="192"/>
      <c r="DU120" s="215"/>
      <c r="DV120" s="192"/>
      <c r="DW120" s="215"/>
      <c r="DX120" s="192"/>
      <c r="DY120" s="215"/>
      <c r="DZ120" s="192"/>
      <c r="EA120" s="215"/>
      <c r="EB120" s="192"/>
      <c r="EC120" s="215"/>
      <c r="ED120" s="192"/>
      <c r="EE120" s="215"/>
      <c r="EF120" s="192"/>
      <c r="EG120" s="215"/>
      <c r="EH120" s="192"/>
      <c r="EI120" s="215"/>
      <c r="EJ120" s="192"/>
      <c r="EK120" s="215"/>
      <c r="EL120" s="192"/>
      <c r="EM120" s="215"/>
      <c r="EN120" s="192"/>
      <c r="EO120" s="215"/>
      <c r="EP120" s="192"/>
      <c r="EQ120" s="215"/>
      <c r="ER120" s="192"/>
      <c r="ES120" s="215"/>
      <c r="ET120" s="192"/>
      <c r="EU120" s="215"/>
      <c r="EV120" s="192"/>
      <c r="EW120" s="215"/>
      <c r="EX120" s="192"/>
      <c r="EY120" s="215"/>
      <c r="EZ120" s="192"/>
      <c r="FA120" s="215"/>
      <c r="FB120" s="192"/>
      <c r="FC120" s="215"/>
      <c r="FD120" s="192"/>
      <c r="FE120" s="215"/>
      <c r="FF120" s="192"/>
      <c r="FG120" s="215"/>
      <c r="FH120" s="192"/>
      <c r="FI120" s="215"/>
      <c r="FJ120" s="192"/>
      <c r="FK120" s="215"/>
      <c r="FL120" s="192"/>
      <c r="FM120" s="215"/>
      <c r="FN120" s="192"/>
      <c r="FO120" s="215"/>
      <c r="FP120" s="192"/>
      <c r="FQ120" s="215"/>
      <c r="FR120" s="192"/>
      <c r="FS120" s="215"/>
      <c r="FT120" s="192"/>
      <c r="FU120" s="215"/>
      <c r="FV120" s="192"/>
      <c r="FW120" s="215"/>
      <c r="FX120" s="192"/>
      <c r="FY120" s="215"/>
      <c r="FZ120" s="192"/>
      <c r="GA120" s="215"/>
      <c r="GB120" s="192"/>
      <c r="GC120" s="215"/>
      <c r="GD120" s="192"/>
      <c r="GE120" s="215"/>
      <c r="GF120" s="192"/>
      <c r="GG120" s="215"/>
      <c r="GH120" s="192"/>
      <c r="GI120" s="215"/>
      <c r="GJ120" s="192"/>
      <c r="GK120" s="215"/>
      <c r="GL120" s="192"/>
      <c r="GM120" s="215"/>
      <c r="GN120" s="192"/>
      <c r="GO120" s="215"/>
      <c r="GP120" s="192"/>
      <c r="GQ120" s="215"/>
      <c r="GR120" s="192"/>
      <c r="GS120" s="215"/>
      <c r="GT120" s="192"/>
      <c r="GU120" s="215"/>
      <c r="GV120" s="192"/>
      <c r="GW120" s="215"/>
      <c r="GX120" s="192"/>
      <c r="GY120" s="215"/>
      <c r="GZ120" s="192"/>
      <c r="HA120" s="215"/>
      <c r="HB120" s="192"/>
      <c r="HC120" s="215"/>
      <c r="HD120" s="192"/>
      <c r="HE120" s="215"/>
    </row>
    <row r="121" spans="18:213">
      <c r="R121" s="192"/>
      <c r="T121" s="192"/>
      <c r="V121" s="192"/>
      <c r="X121" s="192"/>
      <c r="Z121" s="192"/>
      <c r="AB121" s="192"/>
      <c r="AD121" s="192"/>
      <c r="AF121" s="192"/>
      <c r="AH121" s="192"/>
      <c r="AJ121" s="192"/>
      <c r="AK121" s="215"/>
      <c r="AL121" s="192"/>
      <c r="AN121" s="192"/>
      <c r="AP121" s="192"/>
      <c r="AR121" s="192"/>
      <c r="AT121" s="192"/>
      <c r="AV121" s="192"/>
      <c r="AX121" s="192"/>
      <c r="AZ121" s="192"/>
      <c r="BB121" s="192"/>
      <c r="BD121" s="192"/>
      <c r="BF121" s="192"/>
      <c r="BG121" s="215"/>
      <c r="BH121" s="192"/>
      <c r="BI121" s="215"/>
      <c r="BJ121" s="192"/>
      <c r="BK121" s="215"/>
      <c r="BL121" s="192"/>
      <c r="BM121" s="215"/>
      <c r="BN121" s="192"/>
      <c r="BO121" s="215"/>
      <c r="BP121" s="192"/>
      <c r="BQ121" s="215"/>
      <c r="BR121" s="192"/>
      <c r="BS121" s="215"/>
      <c r="BT121" s="192"/>
      <c r="BU121" s="215"/>
      <c r="BV121" s="192"/>
      <c r="BW121" s="215"/>
      <c r="BX121" s="192"/>
      <c r="BY121" s="215"/>
      <c r="BZ121" s="192"/>
      <c r="CA121" s="215"/>
      <c r="CB121" s="192"/>
      <c r="CC121" s="215"/>
      <c r="CD121" s="192"/>
      <c r="CE121" s="215"/>
      <c r="CF121" s="192"/>
      <c r="CG121" s="215"/>
      <c r="CH121" s="192"/>
      <c r="CI121" s="215"/>
      <c r="CJ121" s="192"/>
      <c r="CK121" s="215"/>
      <c r="CL121" s="192"/>
      <c r="CM121" s="215"/>
      <c r="CN121" s="192"/>
      <c r="CO121" s="215"/>
      <c r="CP121" s="192"/>
      <c r="CQ121" s="215"/>
      <c r="CR121" s="192"/>
      <c r="CS121" s="215"/>
      <c r="CT121" s="192"/>
      <c r="CU121" s="215"/>
      <c r="CV121" s="192"/>
      <c r="CW121" s="215"/>
      <c r="CX121" s="192"/>
      <c r="CY121" s="215"/>
      <c r="CZ121" s="192"/>
      <c r="DA121" s="215"/>
      <c r="DB121" s="192"/>
      <c r="DC121" s="215"/>
      <c r="DD121" s="192"/>
      <c r="DE121" s="215"/>
      <c r="DF121" s="192"/>
      <c r="DG121" s="215"/>
      <c r="DH121" s="192"/>
      <c r="DI121" s="215"/>
      <c r="DJ121" s="192"/>
      <c r="DK121" s="215"/>
      <c r="DL121" s="192"/>
      <c r="DM121" s="215"/>
      <c r="DN121" s="192"/>
      <c r="DO121" s="215"/>
      <c r="DP121" s="192"/>
      <c r="DQ121" s="215"/>
      <c r="DR121" s="192"/>
      <c r="DS121" s="215"/>
      <c r="DT121" s="192"/>
      <c r="DU121" s="215"/>
      <c r="DV121" s="192"/>
      <c r="DW121" s="215"/>
      <c r="DX121" s="192"/>
      <c r="DY121" s="215"/>
      <c r="DZ121" s="192"/>
      <c r="EA121" s="215"/>
      <c r="EB121" s="192"/>
      <c r="EC121" s="215"/>
      <c r="ED121" s="192"/>
      <c r="EE121" s="215"/>
      <c r="EF121" s="192"/>
      <c r="EG121" s="215"/>
      <c r="EH121" s="192"/>
      <c r="EI121" s="215"/>
      <c r="EJ121" s="192"/>
      <c r="EK121" s="215"/>
      <c r="EL121" s="192"/>
      <c r="EM121" s="215"/>
      <c r="EN121" s="192"/>
      <c r="EO121" s="215"/>
      <c r="EP121" s="192"/>
      <c r="EQ121" s="215"/>
      <c r="ER121" s="192"/>
      <c r="ES121" s="215"/>
      <c r="ET121" s="192"/>
      <c r="EU121" s="215"/>
      <c r="EV121" s="192"/>
      <c r="EW121" s="215"/>
      <c r="EX121" s="192"/>
      <c r="EY121" s="215"/>
      <c r="EZ121" s="192"/>
      <c r="FA121" s="215"/>
      <c r="FB121" s="192"/>
      <c r="FC121" s="215"/>
      <c r="FD121" s="192"/>
      <c r="FE121" s="215"/>
      <c r="FF121" s="192"/>
      <c r="FG121" s="215"/>
      <c r="FH121" s="192"/>
      <c r="FI121" s="215"/>
      <c r="FJ121" s="192"/>
      <c r="FK121" s="215"/>
      <c r="FL121" s="192"/>
      <c r="FM121" s="215"/>
      <c r="FN121" s="192"/>
      <c r="FO121" s="215"/>
      <c r="FP121" s="192"/>
      <c r="FQ121" s="215"/>
      <c r="FR121" s="192"/>
      <c r="FS121" s="215"/>
      <c r="FT121" s="192"/>
      <c r="FU121" s="215"/>
      <c r="FV121" s="192"/>
      <c r="FW121" s="215"/>
      <c r="FX121" s="192"/>
      <c r="FY121" s="215"/>
      <c r="FZ121" s="192"/>
      <c r="GA121" s="215"/>
      <c r="GB121" s="192"/>
      <c r="GC121" s="215"/>
      <c r="GD121" s="192"/>
      <c r="GE121" s="215"/>
      <c r="GF121" s="192"/>
      <c r="GG121" s="215"/>
      <c r="GH121" s="192"/>
      <c r="GI121" s="215"/>
      <c r="GJ121" s="192"/>
      <c r="GK121" s="215"/>
      <c r="GL121" s="192"/>
      <c r="GM121" s="215"/>
      <c r="GN121" s="192"/>
      <c r="GO121" s="215"/>
      <c r="GP121" s="192"/>
      <c r="GQ121" s="215"/>
      <c r="GR121" s="192"/>
      <c r="GS121" s="215"/>
      <c r="GT121" s="192"/>
      <c r="GU121" s="215"/>
      <c r="GV121" s="192"/>
      <c r="GW121" s="215"/>
      <c r="GX121" s="192"/>
      <c r="GY121" s="215"/>
      <c r="GZ121" s="192"/>
      <c r="HA121" s="215"/>
      <c r="HB121" s="192"/>
      <c r="HC121" s="215"/>
      <c r="HD121" s="192"/>
      <c r="HE121" s="215"/>
    </row>
    <row r="122" spans="18:213">
      <c r="R122" s="192"/>
      <c r="T122" s="192"/>
      <c r="V122" s="192"/>
      <c r="X122" s="192"/>
      <c r="Z122" s="192"/>
      <c r="AB122" s="192"/>
      <c r="AD122" s="192"/>
      <c r="AF122" s="192"/>
      <c r="AH122" s="192"/>
      <c r="AJ122" s="192"/>
      <c r="AK122" s="215"/>
      <c r="AL122" s="192"/>
      <c r="AN122" s="192"/>
      <c r="AP122" s="192"/>
      <c r="AR122" s="192"/>
      <c r="AT122" s="192"/>
      <c r="AV122" s="192"/>
      <c r="AX122" s="192"/>
      <c r="AZ122" s="192"/>
      <c r="BB122" s="192"/>
      <c r="BD122" s="192"/>
      <c r="BF122" s="192"/>
      <c r="BG122" s="215"/>
      <c r="BH122" s="192"/>
      <c r="BI122" s="215"/>
      <c r="BJ122" s="192"/>
      <c r="BK122" s="215"/>
      <c r="BL122" s="192"/>
      <c r="BM122" s="215"/>
      <c r="BN122" s="192"/>
      <c r="BO122" s="215"/>
      <c r="BP122" s="192"/>
      <c r="BQ122" s="215"/>
      <c r="BR122" s="192"/>
      <c r="BS122" s="215"/>
      <c r="BT122" s="192"/>
      <c r="BU122" s="215"/>
      <c r="BV122" s="192"/>
      <c r="BW122" s="215"/>
      <c r="BX122" s="192"/>
      <c r="BY122" s="215"/>
      <c r="BZ122" s="192"/>
      <c r="CA122" s="215"/>
      <c r="CB122" s="192"/>
      <c r="CC122" s="215"/>
      <c r="CD122" s="192"/>
      <c r="CE122" s="215"/>
      <c r="CF122" s="192"/>
      <c r="CG122" s="215"/>
      <c r="CH122" s="192"/>
      <c r="CI122" s="215"/>
      <c r="CJ122" s="192"/>
      <c r="CK122" s="215"/>
      <c r="CL122" s="192"/>
      <c r="CM122" s="215"/>
      <c r="CN122" s="192"/>
      <c r="CO122" s="215"/>
      <c r="CP122" s="192"/>
      <c r="CQ122" s="215"/>
      <c r="CR122" s="192"/>
      <c r="CS122" s="215"/>
      <c r="CT122" s="192"/>
      <c r="CU122" s="215"/>
      <c r="CV122" s="192"/>
      <c r="CW122" s="215"/>
      <c r="CX122" s="192"/>
      <c r="CY122" s="215"/>
      <c r="CZ122" s="192"/>
      <c r="DA122" s="215"/>
      <c r="DB122" s="192"/>
      <c r="DC122" s="215"/>
      <c r="DD122" s="192"/>
      <c r="DE122" s="215"/>
      <c r="DF122" s="192"/>
      <c r="DG122" s="215"/>
      <c r="DH122" s="192"/>
      <c r="DI122" s="215"/>
      <c r="DJ122" s="192"/>
      <c r="DK122" s="215"/>
      <c r="DL122" s="192"/>
      <c r="DM122" s="215"/>
      <c r="DN122" s="192"/>
      <c r="DO122" s="215"/>
      <c r="DP122" s="192"/>
      <c r="DQ122" s="215"/>
      <c r="DR122" s="192"/>
      <c r="DS122" s="215"/>
      <c r="DT122" s="192"/>
      <c r="DU122" s="215"/>
      <c r="DV122" s="192"/>
      <c r="DW122" s="215"/>
      <c r="DX122" s="192"/>
      <c r="DY122" s="215"/>
      <c r="DZ122" s="192"/>
      <c r="EA122" s="215"/>
      <c r="EB122" s="192"/>
      <c r="EC122" s="215"/>
    </row>
    <row r="123" spans="18:213">
      <c r="R123" s="192"/>
      <c r="T123" s="192"/>
      <c r="V123" s="192"/>
      <c r="X123" s="192"/>
      <c r="Z123" s="192"/>
      <c r="AB123" s="192"/>
      <c r="AD123" s="192"/>
      <c r="AF123" s="192"/>
      <c r="AH123" s="192"/>
      <c r="AJ123" s="192"/>
      <c r="AK123" s="215"/>
      <c r="AL123" s="192"/>
      <c r="AN123" s="192"/>
      <c r="AP123" s="192"/>
      <c r="AR123" s="192"/>
      <c r="AT123" s="192"/>
      <c r="AV123" s="192"/>
      <c r="AX123" s="192"/>
      <c r="AZ123" s="192"/>
      <c r="BB123" s="192"/>
      <c r="BD123" s="192"/>
      <c r="BF123" s="192"/>
      <c r="BG123" s="215"/>
      <c r="BH123" s="192"/>
      <c r="BI123" s="215"/>
      <c r="BJ123" s="192"/>
      <c r="BK123" s="215"/>
      <c r="BL123" s="192"/>
      <c r="BM123" s="215"/>
      <c r="BN123" s="192"/>
      <c r="BO123" s="215"/>
      <c r="BP123" s="192"/>
      <c r="BQ123" s="215"/>
      <c r="BR123" s="192"/>
      <c r="BS123" s="215"/>
      <c r="BT123" s="192"/>
      <c r="BU123" s="215"/>
      <c r="BV123" s="192"/>
      <c r="BW123" s="215"/>
      <c r="BX123" s="192"/>
      <c r="BY123" s="215"/>
      <c r="BZ123" s="192"/>
      <c r="CA123" s="215"/>
      <c r="CB123" s="192"/>
      <c r="CC123" s="215"/>
      <c r="CD123" s="192"/>
      <c r="CE123" s="215"/>
      <c r="CF123" s="192"/>
      <c r="CG123" s="215"/>
      <c r="CH123" s="192"/>
      <c r="CI123" s="215"/>
      <c r="CJ123" s="192"/>
      <c r="CK123" s="215"/>
      <c r="CL123" s="192"/>
      <c r="CM123" s="215"/>
      <c r="CN123" s="192"/>
      <c r="CO123" s="215"/>
      <c r="CP123" s="192"/>
      <c r="CQ123" s="215"/>
      <c r="CR123" s="192"/>
      <c r="CS123" s="215"/>
      <c r="CT123" s="192"/>
      <c r="CU123" s="215"/>
      <c r="CV123" s="192"/>
      <c r="CW123" s="215"/>
      <c r="CX123" s="192"/>
      <c r="CY123" s="215"/>
      <c r="CZ123" s="192"/>
      <c r="DA123" s="215"/>
      <c r="DB123" s="192"/>
      <c r="DC123" s="215"/>
      <c r="DD123" s="192"/>
      <c r="DE123" s="215"/>
      <c r="DF123" s="192"/>
      <c r="DG123" s="215"/>
      <c r="DH123" s="192"/>
      <c r="DI123" s="215"/>
      <c r="DJ123" s="192"/>
      <c r="DK123" s="215"/>
      <c r="DL123" s="192"/>
      <c r="DM123" s="215"/>
      <c r="DN123" s="192"/>
      <c r="DO123" s="215"/>
      <c r="DP123" s="192"/>
      <c r="DQ123" s="215"/>
      <c r="DR123" s="192"/>
      <c r="DS123" s="215"/>
      <c r="DT123" s="192"/>
      <c r="DU123" s="215"/>
      <c r="DV123" s="192"/>
      <c r="DW123" s="215"/>
      <c r="DX123" s="192"/>
      <c r="DY123" s="215"/>
      <c r="DZ123" s="192"/>
      <c r="EA123" s="215"/>
      <c r="EB123" s="192"/>
      <c r="EC123" s="215"/>
    </row>
    <row r="124" spans="18:213">
      <c r="R124" s="192"/>
      <c r="T124" s="192"/>
      <c r="V124" s="192"/>
      <c r="X124" s="192"/>
      <c r="Z124" s="192"/>
      <c r="AB124" s="192"/>
      <c r="AD124" s="192"/>
      <c r="AF124" s="192"/>
      <c r="AH124" s="192"/>
      <c r="AJ124" s="192"/>
      <c r="AK124" s="215"/>
      <c r="AL124" s="192"/>
      <c r="AN124" s="192"/>
      <c r="AP124" s="192"/>
      <c r="AR124" s="192"/>
      <c r="AT124" s="192"/>
      <c r="AV124" s="192"/>
      <c r="AX124" s="192"/>
      <c r="AZ124" s="192"/>
      <c r="BB124" s="192"/>
      <c r="BD124" s="192"/>
      <c r="BF124" s="192"/>
      <c r="BG124" s="215"/>
      <c r="BH124" s="192"/>
      <c r="BI124" s="215"/>
      <c r="BJ124" s="192"/>
      <c r="BK124" s="215"/>
      <c r="BL124" s="192"/>
      <c r="BM124" s="215"/>
      <c r="BN124" s="192"/>
      <c r="BO124" s="215"/>
      <c r="BP124" s="192"/>
      <c r="BQ124" s="215"/>
      <c r="BR124" s="192"/>
      <c r="BS124" s="215"/>
      <c r="BT124" s="192"/>
      <c r="BU124" s="215"/>
      <c r="BV124" s="192"/>
      <c r="BW124" s="215"/>
      <c r="BX124" s="192"/>
      <c r="BY124" s="215"/>
      <c r="BZ124" s="192"/>
      <c r="CA124" s="215"/>
      <c r="CB124" s="192"/>
      <c r="CC124" s="215"/>
      <c r="CD124" s="192"/>
      <c r="CE124" s="215"/>
      <c r="CF124" s="192"/>
      <c r="CG124" s="215"/>
      <c r="CH124" s="192"/>
      <c r="CI124" s="215"/>
      <c r="CJ124" s="192"/>
      <c r="CK124" s="215"/>
      <c r="CL124" s="192"/>
      <c r="CM124" s="215"/>
      <c r="CN124" s="192"/>
      <c r="CO124" s="215"/>
      <c r="CP124" s="192"/>
      <c r="CQ124" s="215"/>
      <c r="CR124" s="192"/>
      <c r="CS124" s="215"/>
      <c r="CT124" s="192"/>
      <c r="CU124" s="215"/>
      <c r="CV124" s="192"/>
      <c r="CW124" s="215"/>
      <c r="CX124" s="192"/>
      <c r="CY124" s="215"/>
      <c r="CZ124" s="192"/>
      <c r="DA124" s="215"/>
      <c r="DB124" s="192"/>
      <c r="DC124" s="215"/>
      <c r="DD124" s="192"/>
      <c r="DE124" s="215"/>
      <c r="DF124" s="192"/>
      <c r="DG124" s="215"/>
      <c r="DH124" s="192"/>
      <c r="DI124" s="215"/>
      <c r="DJ124" s="192"/>
      <c r="DK124" s="215"/>
      <c r="DL124" s="192"/>
      <c r="DM124" s="215"/>
      <c r="DN124" s="192"/>
      <c r="DO124" s="215"/>
      <c r="DP124" s="192"/>
      <c r="DQ124" s="215"/>
      <c r="DR124" s="192"/>
      <c r="DS124" s="215"/>
      <c r="DT124" s="192"/>
      <c r="DU124" s="215"/>
      <c r="DV124" s="192"/>
      <c r="DW124" s="215"/>
      <c r="DX124" s="192"/>
      <c r="DY124" s="215"/>
      <c r="DZ124" s="192"/>
      <c r="EA124" s="215"/>
      <c r="EB124" s="192"/>
      <c r="EC124" s="215"/>
    </row>
    <row r="125" spans="18:213">
      <c r="R125" s="192"/>
      <c r="T125" s="192"/>
      <c r="V125" s="192"/>
      <c r="X125" s="192"/>
      <c r="Z125" s="192"/>
      <c r="AB125" s="192"/>
      <c r="AD125" s="192"/>
      <c r="AF125" s="192"/>
      <c r="AH125" s="192"/>
      <c r="AJ125" s="192"/>
      <c r="AK125" s="215"/>
      <c r="AL125" s="192"/>
      <c r="AN125" s="192"/>
      <c r="AP125" s="192"/>
      <c r="AR125" s="192"/>
      <c r="AT125" s="192"/>
      <c r="AV125" s="192"/>
      <c r="AX125" s="192"/>
      <c r="AZ125" s="192"/>
      <c r="BB125" s="192"/>
      <c r="BD125" s="192"/>
      <c r="BF125" s="192"/>
      <c r="BG125" s="215"/>
      <c r="BH125" s="192"/>
      <c r="BI125" s="215"/>
      <c r="BJ125" s="192"/>
      <c r="BK125" s="215"/>
      <c r="BL125" s="192"/>
      <c r="BM125" s="215"/>
      <c r="BN125" s="192"/>
      <c r="BO125" s="215"/>
      <c r="BP125" s="192"/>
      <c r="BQ125" s="215"/>
      <c r="BR125" s="192"/>
      <c r="BS125" s="215"/>
      <c r="BT125" s="192"/>
      <c r="BU125" s="215"/>
      <c r="BV125" s="192"/>
      <c r="BW125" s="215"/>
      <c r="BX125" s="192"/>
      <c r="BY125" s="215"/>
      <c r="BZ125" s="192"/>
      <c r="CA125" s="215"/>
      <c r="CB125" s="192"/>
      <c r="CC125" s="215"/>
      <c r="CD125" s="192"/>
      <c r="CE125" s="215"/>
      <c r="CF125" s="192"/>
      <c r="CG125" s="215"/>
      <c r="CH125" s="192"/>
      <c r="CI125" s="215"/>
      <c r="CJ125" s="192"/>
      <c r="CK125" s="215"/>
      <c r="CL125" s="192"/>
      <c r="CM125" s="215"/>
      <c r="CN125" s="192"/>
      <c r="CO125" s="215"/>
      <c r="CP125" s="192"/>
      <c r="CQ125" s="215"/>
      <c r="CR125" s="192"/>
      <c r="CS125" s="215"/>
      <c r="CT125" s="192"/>
      <c r="CU125" s="215"/>
      <c r="CV125" s="192"/>
      <c r="CW125" s="215"/>
      <c r="CX125" s="192"/>
      <c r="CY125" s="215"/>
      <c r="CZ125" s="192"/>
      <c r="DA125" s="215"/>
      <c r="DB125" s="192"/>
      <c r="DC125" s="215"/>
      <c r="DD125" s="192"/>
      <c r="DE125" s="215"/>
      <c r="DF125" s="192"/>
      <c r="DG125" s="215"/>
      <c r="DH125" s="192"/>
      <c r="DI125" s="215"/>
      <c r="DJ125" s="192"/>
      <c r="DK125" s="215"/>
      <c r="DL125" s="192"/>
      <c r="DM125" s="215"/>
      <c r="DN125" s="192"/>
      <c r="DO125" s="215"/>
      <c r="DP125" s="192"/>
      <c r="DQ125" s="215"/>
      <c r="DR125" s="192"/>
      <c r="DS125" s="215"/>
      <c r="DT125" s="192"/>
      <c r="DU125" s="215"/>
      <c r="DV125" s="192"/>
      <c r="DW125" s="215"/>
      <c r="DX125" s="192"/>
      <c r="DY125" s="215"/>
      <c r="DZ125" s="192"/>
      <c r="EA125" s="215"/>
      <c r="EB125" s="192"/>
      <c r="EC125" s="215"/>
    </row>
    <row r="126" spans="18:213">
      <c r="R126" s="192"/>
      <c r="T126" s="192"/>
      <c r="V126" s="192"/>
      <c r="X126" s="192"/>
      <c r="Z126" s="192"/>
      <c r="AB126" s="192"/>
      <c r="AD126" s="192"/>
      <c r="AF126" s="192"/>
      <c r="AH126" s="192"/>
      <c r="AJ126" s="192"/>
      <c r="AK126" s="215"/>
      <c r="AL126" s="192"/>
      <c r="AN126" s="192"/>
      <c r="AP126" s="192"/>
      <c r="AR126" s="192"/>
      <c r="AT126" s="192"/>
      <c r="AV126" s="192"/>
      <c r="AX126" s="192"/>
      <c r="AZ126" s="192"/>
      <c r="BB126" s="192"/>
      <c r="BD126" s="192"/>
      <c r="BF126" s="192"/>
      <c r="BG126" s="215"/>
      <c r="BH126" s="192"/>
      <c r="BI126" s="215"/>
      <c r="BJ126" s="192"/>
      <c r="BK126" s="215"/>
      <c r="BL126" s="192"/>
      <c r="BM126" s="215"/>
      <c r="BN126" s="192"/>
      <c r="BO126" s="215"/>
      <c r="BP126" s="192"/>
      <c r="BQ126" s="215"/>
      <c r="BR126" s="192"/>
      <c r="BS126" s="215"/>
      <c r="BT126" s="192"/>
      <c r="BU126" s="215"/>
      <c r="BV126" s="192"/>
      <c r="BW126" s="215"/>
      <c r="BX126" s="192"/>
      <c r="BY126" s="215"/>
      <c r="BZ126" s="192"/>
      <c r="CA126" s="215"/>
      <c r="CB126" s="192"/>
      <c r="CC126" s="215"/>
      <c r="CD126" s="192"/>
      <c r="CE126" s="215"/>
      <c r="CF126" s="192"/>
      <c r="CG126" s="215"/>
      <c r="CH126" s="192"/>
      <c r="CI126" s="215"/>
      <c r="CJ126" s="192"/>
      <c r="CK126" s="215"/>
      <c r="CL126" s="192"/>
      <c r="CM126" s="215"/>
      <c r="CN126" s="192"/>
      <c r="CO126" s="215"/>
      <c r="CP126" s="192"/>
      <c r="CQ126" s="215"/>
      <c r="CR126" s="192"/>
      <c r="CS126" s="215"/>
      <c r="CT126" s="192"/>
      <c r="CU126" s="215"/>
      <c r="CV126" s="192"/>
      <c r="CW126" s="215"/>
      <c r="CX126" s="192"/>
      <c r="CY126" s="215"/>
      <c r="CZ126" s="192"/>
      <c r="DA126" s="215"/>
      <c r="DB126" s="192"/>
      <c r="DC126" s="215"/>
      <c r="DD126" s="192"/>
      <c r="DE126" s="215"/>
      <c r="DF126" s="192"/>
      <c r="DG126" s="215"/>
      <c r="DH126" s="192"/>
      <c r="DI126" s="215"/>
      <c r="DJ126" s="192"/>
      <c r="DK126" s="215"/>
      <c r="DL126" s="192"/>
      <c r="DM126" s="215"/>
      <c r="DN126" s="192"/>
      <c r="DO126" s="215"/>
      <c r="DP126" s="192"/>
      <c r="DQ126" s="215"/>
      <c r="DR126" s="192"/>
      <c r="DS126" s="215"/>
      <c r="DT126" s="192"/>
      <c r="DU126" s="215"/>
      <c r="DV126" s="192"/>
      <c r="DW126" s="215"/>
      <c r="DX126" s="192"/>
      <c r="DY126" s="215"/>
      <c r="DZ126" s="192"/>
      <c r="EA126" s="215"/>
      <c r="EB126" s="192"/>
      <c r="EC126" s="215"/>
    </row>
    <row r="127" spans="18:213">
      <c r="R127" s="192"/>
      <c r="T127" s="192"/>
      <c r="V127" s="192"/>
      <c r="X127" s="192"/>
      <c r="Z127" s="192"/>
      <c r="AB127" s="192"/>
      <c r="AD127" s="192"/>
      <c r="AF127" s="192"/>
      <c r="AH127" s="192"/>
      <c r="AJ127" s="192"/>
      <c r="AK127" s="215"/>
      <c r="AL127" s="192"/>
      <c r="AN127" s="192"/>
      <c r="AP127" s="192"/>
      <c r="AR127" s="192"/>
      <c r="AT127" s="192"/>
      <c r="AV127" s="192"/>
      <c r="AX127" s="192"/>
      <c r="AZ127" s="192"/>
      <c r="BB127" s="192"/>
      <c r="BD127" s="192"/>
      <c r="BF127" s="192"/>
      <c r="BG127" s="215"/>
      <c r="BH127" s="192"/>
      <c r="BI127" s="215"/>
      <c r="BJ127" s="192"/>
      <c r="BK127" s="215"/>
      <c r="BL127" s="192"/>
      <c r="BM127" s="215"/>
      <c r="BN127" s="192"/>
      <c r="BO127" s="215"/>
      <c r="BP127" s="192"/>
      <c r="BQ127" s="215"/>
      <c r="BR127" s="192"/>
      <c r="BS127" s="215"/>
      <c r="BT127" s="192"/>
      <c r="BU127" s="215"/>
      <c r="BV127" s="192"/>
      <c r="BW127" s="215"/>
      <c r="BX127" s="192"/>
      <c r="BY127" s="215"/>
      <c r="BZ127" s="192"/>
      <c r="CA127" s="215"/>
      <c r="CB127" s="192"/>
      <c r="CC127" s="215"/>
      <c r="CD127" s="192"/>
      <c r="CE127" s="215"/>
      <c r="CF127" s="192"/>
      <c r="CG127" s="215"/>
      <c r="CH127" s="192"/>
      <c r="CI127" s="215"/>
      <c r="CJ127" s="192"/>
      <c r="CK127" s="215"/>
      <c r="CL127" s="192"/>
      <c r="CM127" s="215"/>
      <c r="CN127" s="192"/>
      <c r="CO127" s="215"/>
      <c r="CP127" s="192"/>
      <c r="CQ127" s="215"/>
      <c r="CR127" s="192"/>
      <c r="CS127" s="215"/>
      <c r="CT127" s="192"/>
      <c r="CU127" s="215"/>
      <c r="CV127" s="192"/>
      <c r="CW127" s="215"/>
      <c r="CX127" s="192"/>
      <c r="CY127" s="215"/>
      <c r="CZ127" s="192"/>
      <c r="DA127" s="215"/>
      <c r="DB127" s="192"/>
      <c r="DC127" s="215"/>
      <c r="DD127" s="192"/>
      <c r="DE127" s="215"/>
      <c r="DF127" s="192"/>
      <c r="DG127" s="215"/>
      <c r="DH127" s="192"/>
      <c r="DI127" s="215"/>
      <c r="DJ127" s="192"/>
      <c r="DK127" s="215"/>
      <c r="DL127" s="192"/>
      <c r="DM127" s="215"/>
      <c r="DN127" s="192"/>
      <c r="DO127" s="215"/>
      <c r="DP127" s="192"/>
      <c r="DQ127" s="215"/>
      <c r="DR127" s="192"/>
      <c r="DS127" s="215"/>
      <c r="DT127" s="192"/>
      <c r="DU127" s="215"/>
      <c r="DV127" s="192"/>
      <c r="DW127" s="215"/>
      <c r="DX127" s="192"/>
      <c r="DY127" s="215"/>
      <c r="DZ127" s="192"/>
      <c r="EA127" s="215"/>
      <c r="EB127" s="192"/>
      <c r="EC127" s="215"/>
    </row>
    <row r="128" spans="18:213">
      <c r="R128" s="192"/>
      <c r="T128" s="192"/>
      <c r="V128" s="192"/>
      <c r="X128" s="192"/>
      <c r="Z128" s="192"/>
      <c r="AB128" s="192"/>
      <c r="AD128" s="192"/>
      <c r="AF128" s="192"/>
      <c r="AH128" s="192"/>
      <c r="AJ128" s="192"/>
      <c r="AK128" s="215"/>
      <c r="AL128" s="192"/>
      <c r="AN128" s="192"/>
      <c r="AP128" s="192"/>
      <c r="AR128" s="192"/>
      <c r="AT128" s="192"/>
      <c r="AV128" s="192"/>
      <c r="AX128" s="192"/>
      <c r="AZ128" s="192"/>
      <c r="BB128" s="192"/>
      <c r="BD128" s="192"/>
      <c r="BF128" s="192"/>
      <c r="BG128" s="215"/>
      <c r="BH128" s="192"/>
      <c r="BI128" s="215"/>
      <c r="BJ128" s="192"/>
      <c r="BK128" s="215"/>
      <c r="BL128" s="192"/>
      <c r="BM128" s="215"/>
      <c r="BN128" s="192"/>
      <c r="BO128" s="215"/>
      <c r="BP128" s="192"/>
      <c r="BQ128" s="215"/>
      <c r="BR128" s="192"/>
      <c r="BS128" s="215"/>
      <c r="BT128" s="192"/>
      <c r="BU128" s="215"/>
      <c r="BV128" s="192"/>
      <c r="BW128" s="215"/>
      <c r="BX128" s="192"/>
      <c r="BY128" s="215"/>
      <c r="BZ128" s="192"/>
      <c r="CA128" s="215"/>
      <c r="CB128" s="192"/>
      <c r="CC128" s="215"/>
      <c r="CD128" s="192"/>
      <c r="CE128" s="215"/>
      <c r="CF128" s="192"/>
      <c r="CG128" s="215"/>
      <c r="CH128" s="192"/>
      <c r="CI128" s="215"/>
      <c r="CJ128" s="192"/>
      <c r="CK128" s="215"/>
      <c r="CL128" s="192"/>
      <c r="CM128" s="215"/>
      <c r="CN128" s="192"/>
      <c r="CO128" s="215"/>
      <c r="CP128" s="192"/>
      <c r="CQ128" s="215"/>
      <c r="CR128" s="192"/>
      <c r="CS128" s="215"/>
      <c r="CT128" s="192"/>
      <c r="CU128" s="215"/>
      <c r="CV128" s="192"/>
      <c r="CW128" s="215"/>
      <c r="CX128" s="192"/>
      <c r="CY128" s="215"/>
      <c r="CZ128" s="192"/>
      <c r="DA128" s="215"/>
      <c r="DB128" s="192"/>
      <c r="DC128" s="215"/>
      <c r="DD128" s="192"/>
      <c r="DE128" s="215"/>
      <c r="DF128" s="192"/>
      <c r="DG128" s="215"/>
      <c r="DH128" s="192"/>
      <c r="DI128" s="215"/>
      <c r="DJ128" s="192"/>
      <c r="DK128" s="215"/>
      <c r="DL128" s="192"/>
      <c r="DM128" s="215"/>
      <c r="DN128" s="192"/>
      <c r="DO128" s="215"/>
      <c r="DP128" s="192"/>
      <c r="DQ128" s="215"/>
      <c r="DR128" s="192"/>
      <c r="DS128" s="215"/>
      <c r="DT128" s="192"/>
      <c r="DU128" s="215"/>
      <c r="DV128" s="192"/>
      <c r="DW128" s="215"/>
      <c r="DX128" s="192"/>
      <c r="DY128" s="215"/>
      <c r="DZ128" s="192"/>
      <c r="EA128" s="215"/>
      <c r="EB128" s="192"/>
      <c r="EC128" s="215"/>
    </row>
    <row r="129" spans="18:133">
      <c r="R129" s="192"/>
      <c r="T129" s="192"/>
      <c r="V129" s="192"/>
      <c r="X129" s="192"/>
      <c r="Z129" s="192"/>
      <c r="AB129" s="192"/>
      <c r="AD129" s="192"/>
      <c r="AF129" s="192"/>
      <c r="AH129" s="192"/>
      <c r="AJ129" s="192"/>
      <c r="AK129" s="215"/>
      <c r="AL129" s="192"/>
      <c r="AN129" s="192"/>
      <c r="AP129" s="192"/>
      <c r="AR129" s="192"/>
      <c r="AT129" s="192"/>
      <c r="AV129" s="192"/>
      <c r="AX129" s="192"/>
      <c r="AZ129" s="192"/>
      <c r="BB129" s="192"/>
      <c r="BD129" s="192"/>
      <c r="BF129" s="192"/>
      <c r="BG129" s="215"/>
      <c r="BH129" s="192"/>
      <c r="BI129" s="215"/>
      <c r="BJ129" s="192"/>
      <c r="BK129" s="215"/>
      <c r="BL129" s="192"/>
      <c r="BM129" s="215"/>
      <c r="BN129" s="192"/>
      <c r="BO129" s="215"/>
      <c r="BP129" s="192"/>
      <c r="BQ129" s="215"/>
      <c r="BR129" s="192"/>
      <c r="BS129" s="215"/>
      <c r="BT129" s="192"/>
      <c r="BU129" s="215"/>
      <c r="BV129" s="192"/>
      <c r="BW129" s="215"/>
      <c r="BX129" s="192"/>
      <c r="BY129" s="215"/>
      <c r="BZ129" s="192"/>
      <c r="CA129" s="215"/>
      <c r="CB129" s="192"/>
      <c r="CC129" s="215"/>
      <c r="CD129" s="192"/>
      <c r="CE129" s="215"/>
      <c r="CF129" s="192"/>
      <c r="CG129" s="215"/>
      <c r="CH129" s="192"/>
      <c r="CI129" s="215"/>
      <c r="CJ129" s="192"/>
      <c r="CK129" s="215"/>
      <c r="CL129" s="192"/>
      <c r="CM129" s="215"/>
      <c r="CN129" s="192"/>
      <c r="CO129" s="215"/>
      <c r="CP129" s="192"/>
      <c r="CQ129" s="215"/>
      <c r="CR129" s="192"/>
      <c r="CS129" s="215"/>
      <c r="CT129" s="192"/>
      <c r="CU129" s="215"/>
      <c r="CV129" s="192"/>
      <c r="CW129" s="215"/>
      <c r="CX129" s="192"/>
      <c r="CY129" s="215"/>
      <c r="CZ129" s="192"/>
      <c r="DA129" s="215"/>
      <c r="DB129" s="192"/>
      <c r="DC129" s="215"/>
      <c r="DD129" s="192"/>
      <c r="DE129" s="215"/>
      <c r="DF129" s="192"/>
      <c r="DG129" s="215"/>
      <c r="DH129" s="192"/>
      <c r="DI129" s="215"/>
      <c r="DJ129" s="192"/>
      <c r="DK129" s="215"/>
      <c r="DL129" s="192"/>
      <c r="DM129" s="215"/>
      <c r="DN129" s="192"/>
      <c r="DO129" s="215"/>
      <c r="DP129" s="192"/>
      <c r="DQ129" s="215"/>
      <c r="DR129" s="192"/>
      <c r="DS129" s="215"/>
      <c r="DT129" s="192"/>
      <c r="DU129" s="215"/>
      <c r="DV129" s="192"/>
      <c r="DW129" s="215"/>
      <c r="DX129" s="192"/>
      <c r="DY129" s="215"/>
      <c r="DZ129" s="192"/>
      <c r="EA129" s="215"/>
      <c r="EB129" s="192"/>
      <c r="EC129" s="215"/>
    </row>
    <row r="130" spans="18:133">
      <c r="R130" s="192"/>
      <c r="T130" s="192"/>
      <c r="V130" s="192"/>
      <c r="X130" s="192"/>
      <c r="Z130" s="192"/>
      <c r="AB130" s="192"/>
      <c r="AD130" s="192"/>
      <c r="AF130" s="192"/>
      <c r="AH130" s="192"/>
      <c r="AJ130" s="192"/>
      <c r="AK130" s="215"/>
      <c r="AL130" s="192"/>
      <c r="AN130" s="192"/>
      <c r="AP130" s="192"/>
      <c r="AR130" s="192"/>
      <c r="AT130" s="192"/>
      <c r="AV130" s="192"/>
      <c r="AX130" s="192"/>
      <c r="AZ130" s="192"/>
      <c r="BB130" s="192"/>
      <c r="BD130" s="192"/>
      <c r="BF130" s="192"/>
      <c r="BG130" s="215"/>
      <c r="BH130" s="192"/>
      <c r="BI130" s="215"/>
      <c r="BJ130" s="192"/>
      <c r="BK130" s="215"/>
      <c r="BL130" s="192"/>
      <c r="BM130" s="215"/>
      <c r="BN130" s="192"/>
      <c r="BO130" s="215"/>
      <c r="BP130" s="192"/>
      <c r="BQ130" s="215"/>
      <c r="BR130" s="192"/>
      <c r="BS130" s="215"/>
      <c r="BT130" s="192"/>
      <c r="BU130" s="215"/>
      <c r="BV130" s="192"/>
      <c r="BW130" s="215"/>
      <c r="BX130" s="192"/>
      <c r="BY130" s="215"/>
      <c r="BZ130" s="192"/>
      <c r="CA130" s="215"/>
      <c r="CB130" s="192"/>
      <c r="CC130" s="215"/>
      <c r="CD130" s="192"/>
      <c r="CE130" s="215"/>
      <c r="CF130" s="192"/>
      <c r="CG130" s="215"/>
      <c r="CH130" s="192"/>
      <c r="CI130" s="215"/>
      <c r="CJ130" s="192"/>
      <c r="CK130" s="215"/>
      <c r="CL130" s="192"/>
      <c r="CM130" s="215"/>
      <c r="CN130" s="192"/>
      <c r="CO130" s="215"/>
      <c r="CP130" s="192"/>
      <c r="CQ130" s="215"/>
      <c r="CR130" s="192"/>
      <c r="CS130" s="215"/>
      <c r="CT130" s="192"/>
      <c r="CU130" s="215"/>
      <c r="CV130" s="192"/>
      <c r="CW130" s="215"/>
      <c r="CX130" s="192"/>
      <c r="CY130" s="215"/>
      <c r="CZ130" s="192"/>
      <c r="DA130" s="215"/>
      <c r="DB130" s="192"/>
      <c r="DC130" s="215"/>
      <c r="DD130" s="192"/>
      <c r="DE130" s="215"/>
      <c r="DF130" s="192"/>
      <c r="DG130" s="215"/>
      <c r="DH130" s="192"/>
      <c r="DI130" s="215"/>
      <c r="DJ130" s="192"/>
      <c r="DK130" s="215"/>
      <c r="DL130" s="192"/>
      <c r="DM130" s="215"/>
      <c r="DN130" s="192"/>
      <c r="DO130" s="215"/>
      <c r="DP130" s="192"/>
      <c r="DQ130" s="215"/>
      <c r="DR130" s="192"/>
      <c r="DS130" s="215"/>
      <c r="DT130" s="192"/>
      <c r="DU130" s="215"/>
      <c r="DV130" s="192"/>
      <c r="DW130" s="215"/>
      <c r="DX130" s="192"/>
      <c r="DY130" s="215"/>
      <c r="DZ130" s="192"/>
      <c r="EA130" s="215"/>
      <c r="EB130" s="192"/>
      <c r="EC130" s="215"/>
    </row>
    <row r="131" spans="18:133">
      <c r="R131" s="192"/>
      <c r="T131" s="192"/>
      <c r="V131" s="192"/>
      <c r="X131" s="192"/>
      <c r="Z131" s="192"/>
      <c r="AB131" s="192"/>
      <c r="AD131" s="192"/>
      <c r="AF131" s="192"/>
      <c r="AH131" s="192"/>
      <c r="AJ131" s="192"/>
      <c r="AK131" s="215"/>
      <c r="AL131" s="192"/>
      <c r="AN131" s="192"/>
      <c r="AP131" s="192"/>
      <c r="AR131" s="192"/>
      <c r="AT131" s="192"/>
      <c r="AV131" s="192"/>
      <c r="AX131" s="192"/>
      <c r="AZ131" s="192"/>
      <c r="BB131" s="192"/>
      <c r="BD131" s="192"/>
      <c r="BF131" s="192"/>
      <c r="BG131" s="215"/>
      <c r="BH131" s="192"/>
      <c r="BI131" s="215"/>
      <c r="BJ131" s="192"/>
      <c r="BK131" s="215"/>
      <c r="BL131" s="192"/>
      <c r="BM131" s="215"/>
      <c r="BN131" s="192"/>
      <c r="BO131" s="215"/>
      <c r="BP131" s="192"/>
      <c r="BQ131" s="215"/>
      <c r="BR131" s="192"/>
      <c r="BS131" s="215"/>
      <c r="BT131" s="192"/>
      <c r="BU131" s="215"/>
      <c r="BV131" s="192"/>
      <c r="BW131" s="215"/>
      <c r="BX131" s="192"/>
      <c r="BY131" s="215"/>
      <c r="BZ131" s="192"/>
      <c r="CA131" s="215"/>
      <c r="CB131" s="192"/>
      <c r="CC131" s="215"/>
      <c r="CD131" s="192"/>
      <c r="CE131" s="215"/>
      <c r="CF131" s="192"/>
      <c r="CG131" s="215"/>
      <c r="CH131" s="192"/>
      <c r="CI131" s="215"/>
      <c r="CJ131" s="192"/>
      <c r="CK131" s="215"/>
      <c r="CL131" s="192"/>
      <c r="CM131" s="215"/>
      <c r="CN131" s="192"/>
      <c r="CO131" s="215"/>
      <c r="CP131" s="192"/>
      <c r="CQ131" s="215"/>
      <c r="CR131" s="192"/>
      <c r="CS131" s="215"/>
      <c r="CT131" s="192"/>
      <c r="CU131" s="215"/>
      <c r="CV131" s="192"/>
      <c r="CW131" s="215"/>
      <c r="CX131" s="192"/>
      <c r="CY131" s="215"/>
      <c r="CZ131" s="192"/>
      <c r="DA131" s="215"/>
      <c r="DB131" s="192"/>
      <c r="DC131" s="215"/>
      <c r="DD131" s="192"/>
      <c r="DE131" s="215"/>
      <c r="DF131" s="192"/>
      <c r="DG131" s="215"/>
      <c r="DH131" s="192"/>
      <c r="DI131" s="215"/>
      <c r="DJ131" s="192"/>
      <c r="DK131" s="215"/>
      <c r="DL131" s="192"/>
      <c r="DM131" s="215"/>
      <c r="DN131" s="192"/>
      <c r="DO131" s="215"/>
      <c r="DP131" s="192"/>
      <c r="DQ131" s="215"/>
      <c r="DR131" s="192"/>
      <c r="DS131" s="215"/>
      <c r="DT131" s="192"/>
      <c r="DU131" s="215"/>
      <c r="DV131" s="192"/>
      <c r="DW131" s="215"/>
      <c r="DX131" s="192"/>
      <c r="DY131" s="215"/>
      <c r="DZ131" s="192"/>
      <c r="EA131" s="215"/>
      <c r="EB131" s="192"/>
      <c r="EC131" s="215"/>
    </row>
    <row r="132" spans="18:133">
      <c r="R132" s="192"/>
      <c r="T132" s="192"/>
      <c r="V132" s="192"/>
      <c r="X132" s="192"/>
      <c r="Z132" s="192"/>
      <c r="AB132" s="192"/>
      <c r="AD132" s="192"/>
      <c r="AF132" s="192"/>
      <c r="AH132" s="192"/>
      <c r="AJ132" s="192"/>
      <c r="AK132" s="215"/>
      <c r="AL132" s="192"/>
      <c r="AN132" s="192"/>
      <c r="AP132" s="192"/>
      <c r="AR132" s="192"/>
      <c r="AT132" s="192"/>
      <c r="AV132" s="192"/>
      <c r="AX132" s="192"/>
      <c r="AZ132" s="192"/>
      <c r="BB132" s="192"/>
      <c r="BD132" s="192"/>
      <c r="BF132" s="192"/>
      <c r="BG132" s="215"/>
      <c r="BH132" s="192"/>
      <c r="BI132" s="215"/>
      <c r="BJ132" s="192"/>
      <c r="BK132" s="215"/>
      <c r="BL132" s="192"/>
      <c r="BM132" s="215"/>
      <c r="BN132" s="192"/>
      <c r="BO132" s="215"/>
      <c r="BP132" s="192"/>
      <c r="BQ132" s="215"/>
      <c r="BR132" s="192"/>
      <c r="BS132" s="215"/>
      <c r="BT132" s="192"/>
      <c r="BU132" s="215"/>
      <c r="BV132" s="192"/>
      <c r="BW132" s="215"/>
      <c r="BX132" s="192"/>
      <c r="BY132" s="215"/>
      <c r="BZ132" s="192"/>
      <c r="CA132" s="215"/>
      <c r="CB132" s="192"/>
      <c r="CC132" s="215"/>
      <c r="CD132" s="192"/>
      <c r="CE132" s="215"/>
      <c r="CF132" s="192"/>
      <c r="CG132" s="215"/>
      <c r="CH132" s="192"/>
      <c r="CI132" s="215"/>
      <c r="CJ132" s="192"/>
      <c r="CK132" s="215"/>
      <c r="CL132" s="192"/>
      <c r="CM132" s="215"/>
      <c r="CN132" s="192"/>
      <c r="CO132" s="215"/>
      <c r="CP132" s="192"/>
      <c r="CQ132" s="215"/>
      <c r="CR132" s="192"/>
      <c r="CS132" s="215"/>
      <c r="CT132" s="192"/>
      <c r="CU132" s="215"/>
      <c r="CV132" s="192"/>
      <c r="CW132" s="215"/>
      <c r="CX132" s="192"/>
      <c r="CY132" s="215"/>
      <c r="CZ132" s="192"/>
      <c r="DA132" s="215"/>
      <c r="DB132" s="192"/>
      <c r="DC132" s="215"/>
      <c r="DD132" s="192"/>
      <c r="DE132" s="215"/>
      <c r="DF132" s="192"/>
      <c r="DG132" s="215"/>
      <c r="DH132" s="192"/>
      <c r="DI132" s="215"/>
      <c r="DJ132" s="192"/>
      <c r="DK132" s="215"/>
      <c r="DL132" s="192"/>
      <c r="DM132" s="215"/>
      <c r="DN132" s="192"/>
      <c r="DO132" s="215"/>
      <c r="DP132" s="192"/>
      <c r="DQ132" s="215"/>
      <c r="DR132" s="192"/>
      <c r="DS132" s="215"/>
      <c r="DT132" s="192"/>
      <c r="DU132" s="215"/>
      <c r="DV132" s="192"/>
      <c r="DW132" s="215"/>
      <c r="DX132" s="192"/>
      <c r="DY132" s="215"/>
      <c r="DZ132" s="192"/>
      <c r="EA132" s="215"/>
      <c r="EB132" s="192"/>
      <c r="EC132" s="215"/>
    </row>
    <row r="133" spans="18:133">
      <c r="R133" s="192"/>
      <c r="T133" s="192"/>
      <c r="V133" s="192"/>
      <c r="X133" s="192"/>
      <c r="Z133" s="192"/>
      <c r="AB133" s="192"/>
      <c r="AD133" s="192"/>
      <c r="AF133" s="192"/>
      <c r="AH133" s="192"/>
      <c r="AJ133" s="192"/>
      <c r="AK133" s="215"/>
      <c r="AL133" s="192"/>
      <c r="AN133" s="192"/>
      <c r="AP133" s="192"/>
      <c r="AR133" s="192"/>
      <c r="AT133" s="192"/>
      <c r="AV133" s="192"/>
      <c r="AX133" s="192"/>
      <c r="AZ133" s="192"/>
      <c r="BB133" s="192"/>
      <c r="BD133" s="192"/>
      <c r="BF133" s="192"/>
      <c r="BG133" s="215"/>
      <c r="BH133" s="192"/>
      <c r="BI133" s="215"/>
      <c r="BJ133" s="192"/>
      <c r="BK133" s="215"/>
      <c r="BL133" s="192"/>
      <c r="BM133" s="215"/>
      <c r="BN133" s="192"/>
      <c r="BO133" s="215"/>
      <c r="BP133" s="192"/>
      <c r="BQ133" s="215"/>
      <c r="BR133" s="192"/>
      <c r="BS133" s="215"/>
      <c r="BT133" s="192"/>
      <c r="BU133" s="215"/>
      <c r="BV133" s="192"/>
      <c r="BW133" s="215"/>
      <c r="BX133" s="192"/>
      <c r="BY133" s="215"/>
      <c r="BZ133" s="192"/>
      <c r="CA133" s="215"/>
      <c r="CB133" s="192"/>
      <c r="CC133" s="215"/>
      <c r="CD133" s="192"/>
      <c r="CE133" s="215"/>
      <c r="CF133" s="192"/>
      <c r="CG133" s="215"/>
      <c r="CH133" s="192"/>
      <c r="CI133" s="215"/>
      <c r="CJ133" s="192"/>
      <c r="CK133" s="215"/>
      <c r="CL133" s="192"/>
      <c r="CM133" s="215"/>
      <c r="CN133" s="192"/>
      <c r="CO133" s="215"/>
      <c r="CP133" s="192"/>
      <c r="CQ133" s="215"/>
      <c r="CR133" s="192"/>
      <c r="CS133" s="215"/>
      <c r="CT133" s="192"/>
      <c r="CU133" s="215"/>
      <c r="CV133" s="192"/>
      <c r="CW133" s="215"/>
      <c r="CX133" s="192"/>
      <c r="CY133" s="215"/>
      <c r="CZ133" s="192"/>
      <c r="DA133" s="215"/>
      <c r="DB133" s="192"/>
      <c r="DC133" s="215"/>
      <c r="DD133" s="192"/>
      <c r="DE133" s="215"/>
      <c r="DF133" s="192"/>
      <c r="DG133" s="215"/>
      <c r="DH133" s="192"/>
      <c r="DI133" s="215"/>
      <c r="DJ133" s="192"/>
      <c r="DK133" s="215"/>
      <c r="DL133" s="192"/>
      <c r="DM133" s="215"/>
      <c r="DN133" s="192"/>
      <c r="DO133" s="215"/>
      <c r="DP133" s="192"/>
      <c r="DQ133" s="215"/>
      <c r="DR133" s="192"/>
      <c r="DS133" s="215"/>
      <c r="DT133" s="192"/>
      <c r="DU133" s="215"/>
      <c r="DV133" s="192"/>
      <c r="DW133" s="215"/>
      <c r="DX133" s="192"/>
      <c r="DY133" s="215"/>
      <c r="DZ133" s="192"/>
      <c r="EA133" s="215"/>
      <c r="EB133" s="192"/>
      <c r="EC133" s="215"/>
    </row>
    <row r="134" spans="18:133">
      <c r="R134" s="192"/>
      <c r="T134" s="192"/>
      <c r="V134" s="192"/>
      <c r="X134" s="192"/>
      <c r="Z134" s="192"/>
      <c r="AB134" s="192"/>
      <c r="AD134" s="192"/>
      <c r="AF134" s="192"/>
      <c r="AH134" s="192"/>
      <c r="AJ134" s="192"/>
      <c r="AK134" s="215"/>
      <c r="AL134" s="192"/>
      <c r="AN134" s="192"/>
      <c r="AP134" s="192"/>
      <c r="AR134" s="192"/>
      <c r="AT134" s="192"/>
      <c r="AV134" s="192"/>
      <c r="AX134" s="192"/>
      <c r="AZ134" s="192"/>
      <c r="BB134" s="192"/>
      <c r="BD134" s="192"/>
      <c r="BF134" s="192"/>
      <c r="BG134" s="215"/>
      <c r="BH134" s="192"/>
      <c r="BI134" s="215"/>
      <c r="BJ134" s="192"/>
      <c r="BK134" s="215"/>
      <c r="BL134" s="192"/>
      <c r="BM134" s="215"/>
      <c r="BN134" s="192"/>
      <c r="BO134" s="215"/>
      <c r="BP134" s="192"/>
      <c r="BQ134" s="215"/>
      <c r="BR134" s="192"/>
      <c r="BS134" s="215"/>
      <c r="BT134" s="192"/>
      <c r="BU134" s="215"/>
      <c r="BV134" s="192"/>
      <c r="BW134" s="215"/>
      <c r="BX134" s="192"/>
      <c r="BY134" s="215"/>
      <c r="BZ134" s="192"/>
      <c r="CA134" s="215"/>
      <c r="CB134" s="192"/>
      <c r="CC134" s="215"/>
      <c r="CD134" s="192"/>
      <c r="CE134" s="215"/>
      <c r="CF134" s="192"/>
      <c r="CG134" s="215"/>
      <c r="CH134" s="192"/>
      <c r="CI134" s="215"/>
      <c r="CJ134" s="192"/>
      <c r="CK134" s="215"/>
      <c r="CL134" s="192"/>
      <c r="CM134" s="215"/>
      <c r="CN134" s="192"/>
      <c r="CO134" s="215"/>
      <c r="CP134" s="192"/>
      <c r="CQ134" s="215"/>
      <c r="CR134" s="192"/>
      <c r="CS134" s="215"/>
      <c r="CT134" s="192"/>
      <c r="CU134" s="215"/>
      <c r="CV134" s="192"/>
      <c r="CW134" s="215"/>
      <c r="CX134" s="192"/>
      <c r="CY134" s="215"/>
      <c r="CZ134" s="192"/>
      <c r="DA134" s="215"/>
      <c r="DB134" s="192"/>
      <c r="DC134" s="215"/>
      <c r="DD134" s="192"/>
      <c r="DE134" s="215"/>
      <c r="DF134" s="192"/>
      <c r="DG134" s="215"/>
      <c r="DH134" s="192"/>
      <c r="DI134" s="215"/>
      <c r="DJ134" s="192"/>
      <c r="DK134" s="215"/>
      <c r="DL134" s="192"/>
      <c r="DM134" s="215"/>
      <c r="DN134" s="192"/>
      <c r="DO134" s="215"/>
      <c r="DP134" s="192"/>
      <c r="DQ134" s="215"/>
      <c r="DR134" s="192"/>
      <c r="DS134" s="215"/>
      <c r="DT134" s="192"/>
      <c r="DU134" s="215"/>
      <c r="DV134" s="192"/>
      <c r="DW134" s="215"/>
      <c r="DX134" s="192"/>
      <c r="DY134" s="215"/>
      <c r="DZ134" s="192"/>
      <c r="EA134" s="215"/>
      <c r="EB134" s="192"/>
      <c r="EC134" s="215"/>
    </row>
    <row r="135" spans="18:133">
      <c r="R135" s="192"/>
      <c r="T135" s="192"/>
      <c r="V135" s="192"/>
      <c r="X135" s="192"/>
      <c r="Z135" s="192"/>
      <c r="AB135" s="192"/>
      <c r="AD135" s="192"/>
      <c r="AF135" s="192"/>
      <c r="AH135" s="192"/>
      <c r="AJ135" s="192"/>
      <c r="AK135" s="215"/>
      <c r="AL135" s="192"/>
      <c r="AN135" s="192"/>
      <c r="AP135" s="192"/>
      <c r="AR135" s="192"/>
      <c r="AT135" s="192"/>
      <c r="AV135" s="192"/>
      <c r="AX135" s="192"/>
      <c r="AZ135" s="192"/>
      <c r="BB135" s="192"/>
      <c r="BD135" s="192"/>
      <c r="BF135" s="192"/>
      <c r="BG135" s="215"/>
      <c r="BH135" s="192"/>
      <c r="BI135" s="215"/>
      <c r="BJ135" s="192"/>
      <c r="BK135" s="215"/>
      <c r="BL135" s="192"/>
      <c r="BM135" s="215"/>
      <c r="BN135" s="192"/>
      <c r="BO135" s="215"/>
      <c r="BP135" s="192"/>
      <c r="BQ135" s="215"/>
      <c r="BR135" s="192"/>
      <c r="BS135" s="215"/>
      <c r="BT135" s="192"/>
      <c r="BU135" s="215"/>
      <c r="BV135" s="192"/>
      <c r="BW135" s="215"/>
      <c r="BX135" s="192"/>
      <c r="BY135" s="215"/>
      <c r="BZ135" s="192"/>
      <c r="CA135" s="215"/>
      <c r="CB135" s="192"/>
      <c r="CC135" s="215"/>
      <c r="CD135" s="192"/>
      <c r="CE135" s="215"/>
      <c r="CF135" s="192"/>
      <c r="CG135" s="215"/>
      <c r="CH135" s="192"/>
      <c r="CI135" s="215"/>
      <c r="CJ135" s="192"/>
      <c r="CK135" s="215"/>
      <c r="CL135" s="192"/>
      <c r="CM135" s="215"/>
      <c r="CN135" s="192"/>
      <c r="CO135" s="215"/>
      <c r="CP135" s="192"/>
      <c r="CQ135" s="215"/>
      <c r="CR135" s="192"/>
      <c r="CS135" s="215"/>
      <c r="CT135" s="192"/>
      <c r="CU135" s="215"/>
      <c r="CV135" s="192"/>
      <c r="CW135" s="215"/>
      <c r="CX135" s="192"/>
      <c r="CY135" s="215"/>
      <c r="CZ135" s="192"/>
      <c r="DA135" s="215"/>
      <c r="DB135" s="192"/>
      <c r="DC135" s="215"/>
      <c r="DD135" s="192"/>
      <c r="DE135" s="215"/>
      <c r="DF135" s="192"/>
      <c r="DG135" s="215"/>
      <c r="DH135" s="192"/>
      <c r="DI135" s="215"/>
      <c r="DJ135" s="192"/>
      <c r="DK135" s="215"/>
      <c r="DL135" s="192"/>
      <c r="DM135" s="215"/>
      <c r="DN135" s="192"/>
      <c r="DO135" s="215"/>
      <c r="DP135" s="192"/>
      <c r="DQ135" s="215"/>
      <c r="DR135" s="192"/>
      <c r="DS135" s="215"/>
      <c r="DT135" s="192"/>
      <c r="DU135" s="215"/>
      <c r="DV135" s="192"/>
      <c r="DW135" s="215"/>
      <c r="DX135" s="192"/>
      <c r="DY135" s="215"/>
      <c r="DZ135" s="192"/>
      <c r="EA135" s="215"/>
      <c r="EB135" s="192"/>
      <c r="EC135" s="215"/>
    </row>
    <row r="136" spans="18:133">
      <c r="R136" s="192"/>
      <c r="T136" s="192"/>
      <c r="V136" s="192"/>
      <c r="X136" s="192"/>
      <c r="Z136" s="192"/>
      <c r="AB136" s="192"/>
      <c r="AD136" s="192"/>
      <c r="AF136" s="192"/>
      <c r="AH136" s="192"/>
      <c r="AJ136" s="192"/>
      <c r="AK136" s="215"/>
      <c r="AL136" s="192"/>
      <c r="AN136" s="192"/>
      <c r="AP136" s="192"/>
      <c r="AR136" s="192"/>
      <c r="AT136" s="192"/>
      <c r="AV136" s="192"/>
      <c r="AX136" s="192"/>
      <c r="AZ136" s="192"/>
      <c r="BB136" s="192"/>
      <c r="BD136" s="192"/>
      <c r="BF136" s="192"/>
      <c r="BG136" s="215"/>
      <c r="BH136" s="192"/>
      <c r="BI136" s="215"/>
      <c r="BJ136" s="192"/>
      <c r="BK136" s="215"/>
      <c r="BL136" s="192"/>
      <c r="BM136" s="215"/>
      <c r="BN136" s="192"/>
      <c r="BO136" s="215"/>
      <c r="BP136" s="192"/>
      <c r="BQ136" s="215"/>
      <c r="BR136" s="192"/>
      <c r="BS136" s="215"/>
      <c r="BT136" s="192"/>
      <c r="BU136" s="215"/>
      <c r="BV136" s="192"/>
      <c r="BW136" s="215"/>
      <c r="BX136" s="192"/>
      <c r="BY136" s="215"/>
      <c r="BZ136" s="192"/>
      <c r="CA136" s="215"/>
      <c r="CB136" s="192"/>
      <c r="CC136" s="215"/>
      <c r="CD136" s="192"/>
      <c r="CE136" s="215"/>
      <c r="CF136" s="192"/>
      <c r="CG136" s="215"/>
      <c r="CH136" s="192"/>
      <c r="CI136" s="215"/>
      <c r="CJ136" s="192"/>
      <c r="CK136" s="215"/>
      <c r="CL136" s="192"/>
      <c r="CM136" s="215"/>
      <c r="CN136" s="192"/>
      <c r="CO136" s="215"/>
      <c r="CP136" s="192"/>
      <c r="CQ136" s="215"/>
      <c r="CR136" s="192"/>
      <c r="CS136" s="215"/>
      <c r="CT136" s="192"/>
      <c r="CU136" s="215"/>
      <c r="CV136" s="192"/>
      <c r="CW136" s="215"/>
      <c r="CX136" s="192"/>
      <c r="CY136" s="215"/>
      <c r="CZ136" s="192"/>
      <c r="DA136" s="215"/>
      <c r="DB136" s="192"/>
      <c r="DC136" s="215"/>
      <c r="DD136" s="192"/>
      <c r="DE136" s="215"/>
      <c r="DF136" s="192"/>
      <c r="DG136" s="215"/>
      <c r="DH136" s="192"/>
      <c r="DI136" s="215"/>
      <c r="DJ136" s="192"/>
      <c r="DK136" s="215"/>
      <c r="DL136" s="192"/>
      <c r="DM136" s="215"/>
      <c r="DN136" s="192"/>
      <c r="DO136" s="215"/>
      <c r="DP136" s="192"/>
      <c r="DQ136" s="215"/>
      <c r="DR136" s="192"/>
      <c r="DS136" s="215"/>
      <c r="DT136" s="192"/>
      <c r="DU136" s="215"/>
      <c r="DV136" s="192"/>
      <c r="DW136" s="215"/>
      <c r="DX136" s="192"/>
      <c r="DY136" s="215"/>
      <c r="DZ136" s="192"/>
      <c r="EA136" s="215"/>
      <c r="EB136" s="192"/>
      <c r="EC136" s="215"/>
    </row>
    <row r="137" spans="18:133">
      <c r="R137" s="192"/>
      <c r="T137" s="192"/>
      <c r="V137" s="192"/>
      <c r="X137" s="192"/>
      <c r="Z137" s="192"/>
      <c r="AB137" s="192"/>
      <c r="AD137" s="192"/>
      <c r="AF137" s="192"/>
      <c r="AH137" s="192"/>
      <c r="AJ137" s="192"/>
      <c r="AK137" s="215"/>
      <c r="AL137" s="192"/>
      <c r="AN137" s="192"/>
      <c r="AP137" s="192"/>
      <c r="AR137" s="192"/>
      <c r="AT137" s="192"/>
      <c r="AV137" s="192"/>
      <c r="AX137" s="192"/>
      <c r="AZ137" s="192"/>
      <c r="BB137" s="192"/>
      <c r="BD137" s="192"/>
      <c r="BF137" s="192"/>
      <c r="BG137" s="215"/>
      <c r="BH137" s="192"/>
      <c r="BI137" s="215"/>
      <c r="BJ137" s="192"/>
      <c r="BK137" s="215"/>
      <c r="BL137" s="192"/>
      <c r="BM137" s="215"/>
      <c r="BN137" s="192"/>
      <c r="BO137" s="215"/>
      <c r="BP137" s="192"/>
      <c r="BQ137" s="215"/>
      <c r="BR137" s="192"/>
      <c r="BS137" s="215"/>
      <c r="BT137" s="192"/>
      <c r="BU137" s="215"/>
      <c r="BV137" s="192"/>
      <c r="BW137" s="215"/>
      <c r="BX137" s="192"/>
      <c r="BY137" s="215"/>
      <c r="BZ137" s="192"/>
      <c r="CA137" s="215"/>
      <c r="CB137" s="192"/>
      <c r="CC137" s="215"/>
      <c r="CD137" s="192"/>
      <c r="CE137" s="215"/>
      <c r="CF137" s="192"/>
      <c r="CG137" s="215"/>
      <c r="CH137" s="192"/>
      <c r="CI137" s="215"/>
      <c r="CJ137" s="192"/>
      <c r="CK137" s="215"/>
      <c r="CL137" s="192"/>
      <c r="CM137" s="215"/>
      <c r="CN137" s="192"/>
      <c r="CO137" s="215"/>
      <c r="CP137" s="192"/>
      <c r="CQ137" s="215"/>
      <c r="CR137" s="192"/>
      <c r="CS137" s="215"/>
      <c r="CT137" s="192"/>
      <c r="CU137" s="215"/>
      <c r="CV137" s="192"/>
      <c r="CW137" s="215"/>
      <c r="CX137" s="192"/>
      <c r="CY137" s="215"/>
      <c r="CZ137" s="192"/>
      <c r="DA137" s="215"/>
      <c r="DB137" s="192"/>
      <c r="DC137" s="215"/>
      <c r="DD137" s="192"/>
      <c r="DE137" s="215"/>
      <c r="DF137" s="192"/>
      <c r="DG137" s="215"/>
      <c r="DH137" s="192"/>
      <c r="DI137" s="215"/>
      <c r="DJ137" s="192"/>
      <c r="DK137" s="215"/>
      <c r="DL137" s="192"/>
      <c r="DM137" s="215"/>
      <c r="DN137" s="192"/>
      <c r="DO137" s="215"/>
      <c r="DP137" s="192"/>
      <c r="DQ137" s="215"/>
      <c r="DR137" s="192"/>
      <c r="DS137" s="215"/>
      <c r="DT137" s="192"/>
      <c r="DU137" s="215"/>
      <c r="DV137" s="192"/>
      <c r="DW137" s="215"/>
      <c r="DX137" s="192"/>
      <c r="DY137" s="215"/>
      <c r="DZ137" s="192"/>
      <c r="EA137" s="215"/>
      <c r="EB137" s="192"/>
      <c r="EC137" s="215"/>
    </row>
    <row r="138" spans="18:133">
      <c r="R138" s="192"/>
      <c r="T138" s="192"/>
      <c r="V138" s="192"/>
      <c r="X138" s="192"/>
      <c r="Z138" s="192"/>
      <c r="AB138" s="192"/>
      <c r="AD138" s="192"/>
      <c r="AF138" s="192"/>
      <c r="AH138" s="192"/>
      <c r="AJ138" s="192"/>
      <c r="AK138" s="215"/>
      <c r="AL138" s="192"/>
      <c r="AN138" s="192"/>
      <c r="AP138" s="192"/>
      <c r="AR138" s="192"/>
      <c r="AT138" s="192"/>
      <c r="AV138" s="192"/>
      <c r="AX138" s="192"/>
      <c r="AZ138" s="192"/>
      <c r="BB138" s="192"/>
      <c r="BD138" s="192"/>
      <c r="BF138" s="192"/>
      <c r="BG138" s="215"/>
      <c r="BH138" s="192"/>
      <c r="BI138" s="215"/>
      <c r="BJ138" s="192"/>
      <c r="BK138" s="215"/>
      <c r="BL138" s="192"/>
      <c r="BM138" s="215"/>
      <c r="BN138" s="192"/>
      <c r="BO138" s="215"/>
      <c r="BP138" s="192"/>
      <c r="BQ138" s="215"/>
      <c r="BR138" s="192"/>
      <c r="BS138" s="215"/>
      <c r="BT138" s="192"/>
      <c r="BU138" s="215"/>
      <c r="BV138" s="192"/>
      <c r="BW138" s="215"/>
      <c r="BX138" s="192"/>
      <c r="BY138" s="215"/>
      <c r="BZ138" s="192"/>
      <c r="CA138" s="215"/>
      <c r="CB138" s="192"/>
      <c r="CC138" s="215"/>
      <c r="CD138" s="192"/>
      <c r="CE138" s="215"/>
      <c r="CF138" s="192"/>
      <c r="CG138" s="215"/>
      <c r="CH138" s="192"/>
      <c r="CI138" s="215"/>
      <c r="CJ138" s="192"/>
      <c r="CK138" s="215"/>
      <c r="CL138" s="192"/>
      <c r="CM138" s="215"/>
      <c r="CN138" s="192"/>
      <c r="CO138" s="215"/>
      <c r="CP138" s="192"/>
      <c r="CQ138" s="215"/>
      <c r="CR138" s="192"/>
      <c r="CS138" s="215"/>
      <c r="CT138" s="192"/>
      <c r="CU138" s="215"/>
      <c r="CV138" s="192"/>
      <c r="CW138" s="215"/>
      <c r="CX138" s="192"/>
      <c r="CY138" s="215"/>
      <c r="CZ138" s="192"/>
      <c r="DA138" s="215"/>
      <c r="DB138" s="192"/>
      <c r="DC138" s="215"/>
      <c r="DD138" s="192"/>
      <c r="DE138" s="215"/>
      <c r="DF138" s="192"/>
      <c r="DG138" s="215"/>
      <c r="DH138" s="192"/>
      <c r="DI138" s="215"/>
      <c r="DJ138" s="192"/>
      <c r="DK138" s="215"/>
      <c r="DL138" s="192"/>
      <c r="DM138" s="215"/>
      <c r="DN138" s="192"/>
      <c r="DO138" s="215"/>
      <c r="DP138" s="192"/>
      <c r="DQ138" s="215"/>
      <c r="DR138" s="192"/>
      <c r="DS138" s="215"/>
      <c r="DT138" s="192"/>
      <c r="DU138" s="215"/>
      <c r="DV138" s="192"/>
      <c r="DW138" s="215"/>
      <c r="DX138" s="192"/>
      <c r="DY138" s="215"/>
      <c r="DZ138" s="192"/>
      <c r="EA138" s="215"/>
      <c r="EB138" s="192"/>
      <c r="EC138" s="215"/>
    </row>
    <row r="139" spans="18:133">
      <c r="R139" s="192"/>
      <c r="T139" s="192"/>
      <c r="V139" s="192"/>
      <c r="X139" s="192"/>
      <c r="Z139" s="192"/>
      <c r="AB139" s="192"/>
      <c r="AD139" s="192"/>
      <c r="AF139" s="192"/>
      <c r="AH139" s="192"/>
      <c r="AJ139" s="192"/>
      <c r="AK139" s="215"/>
      <c r="AL139" s="192"/>
      <c r="AN139" s="192"/>
      <c r="AP139" s="192"/>
      <c r="AR139" s="192"/>
      <c r="AT139" s="192"/>
      <c r="AV139" s="192"/>
      <c r="AX139" s="192"/>
      <c r="AZ139" s="192"/>
      <c r="BB139" s="192"/>
      <c r="BD139" s="192"/>
      <c r="BF139" s="192"/>
      <c r="BG139" s="215"/>
      <c r="BH139" s="192"/>
      <c r="BI139" s="215"/>
      <c r="BJ139" s="192"/>
      <c r="BK139" s="215"/>
      <c r="BL139" s="192"/>
      <c r="BM139" s="215"/>
      <c r="BN139" s="192"/>
      <c r="BO139" s="215"/>
      <c r="BP139" s="192"/>
      <c r="BQ139" s="215"/>
      <c r="BR139" s="192"/>
      <c r="BS139" s="215"/>
      <c r="BT139" s="192"/>
      <c r="BU139" s="215"/>
      <c r="BV139" s="192"/>
      <c r="BW139" s="215"/>
      <c r="BX139" s="192"/>
      <c r="BY139" s="215"/>
      <c r="BZ139" s="192"/>
      <c r="CA139" s="215"/>
      <c r="CB139" s="192"/>
      <c r="CC139" s="215"/>
      <c r="CD139" s="192"/>
      <c r="CE139" s="215"/>
      <c r="CF139" s="192"/>
      <c r="CG139" s="215"/>
      <c r="CH139" s="192"/>
      <c r="CI139" s="215"/>
      <c r="CJ139" s="192"/>
      <c r="CK139" s="215"/>
      <c r="CL139" s="192"/>
      <c r="CM139" s="215"/>
      <c r="CN139" s="192"/>
      <c r="CO139" s="215"/>
      <c r="CP139" s="192"/>
      <c r="CQ139" s="215"/>
      <c r="CR139" s="192"/>
      <c r="CS139" s="215"/>
      <c r="CT139" s="192"/>
      <c r="CU139" s="215"/>
      <c r="CV139" s="192"/>
      <c r="CW139" s="215"/>
      <c r="CX139" s="192"/>
      <c r="CY139" s="215"/>
      <c r="CZ139" s="192"/>
      <c r="DA139" s="215"/>
      <c r="DB139" s="192"/>
      <c r="DC139" s="215"/>
      <c r="DD139" s="192"/>
      <c r="DE139" s="215"/>
      <c r="DF139" s="192"/>
      <c r="DG139" s="215"/>
      <c r="DH139" s="192"/>
      <c r="DI139" s="215"/>
      <c r="DJ139" s="192"/>
      <c r="DK139" s="215"/>
      <c r="DL139" s="192"/>
      <c r="DM139" s="215"/>
      <c r="DN139" s="192"/>
      <c r="DO139" s="215"/>
      <c r="DP139" s="192"/>
      <c r="DQ139" s="215"/>
      <c r="DR139" s="192"/>
      <c r="DS139" s="215"/>
      <c r="DT139" s="192"/>
      <c r="DU139" s="215"/>
      <c r="DV139" s="192"/>
      <c r="DW139" s="215"/>
      <c r="DX139" s="192"/>
      <c r="DY139" s="215"/>
      <c r="DZ139" s="192"/>
      <c r="EA139" s="215"/>
      <c r="EB139" s="192"/>
      <c r="EC139" s="215"/>
    </row>
    <row r="140" spans="18:133">
      <c r="R140" s="192"/>
      <c r="T140" s="192"/>
      <c r="V140" s="192"/>
      <c r="X140" s="192"/>
      <c r="Z140" s="192"/>
      <c r="AB140" s="192"/>
      <c r="AD140" s="192"/>
      <c r="AF140" s="192"/>
      <c r="AH140" s="192"/>
      <c r="AJ140" s="192"/>
      <c r="AK140" s="215"/>
      <c r="AL140" s="192"/>
      <c r="AN140" s="192"/>
      <c r="AP140" s="192"/>
      <c r="AR140" s="192"/>
      <c r="AT140" s="192"/>
      <c r="AV140" s="192"/>
      <c r="AX140" s="192"/>
      <c r="AZ140" s="192"/>
      <c r="BB140" s="192"/>
      <c r="BD140" s="192"/>
      <c r="BF140" s="192"/>
      <c r="BG140" s="215"/>
      <c r="BH140" s="192"/>
      <c r="BI140" s="215"/>
      <c r="BJ140" s="192"/>
      <c r="BK140" s="215"/>
      <c r="BL140" s="192"/>
      <c r="BM140" s="215"/>
      <c r="BN140" s="192"/>
      <c r="BO140" s="215"/>
      <c r="BP140" s="192"/>
      <c r="BQ140" s="215"/>
      <c r="BR140" s="192"/>
      <c r="BS140" s="215"/>
      <c r="BT140" s="192"/>
      <c r="BU140" s="215"/>
      <c r="BV140" s="192"/>
      <c r="BW140" s="215"/>
      <c r="BX140" s="192"/>
      <c r="BY140" s="215"/>
      <c r="BZ140" s="192"/>
      <c r="CA140" s="215"/>
      <c r="CB140" s="192"/>
      <c r="CC140" s="215"/>
      <c r="CD140" s="192"/>
      <c r="CE140" s="215"/>
      <c r="CF140" s="192"/>
      <c r="CG140" s="215"/>
      <c r="CH140" s="192"/>
      <c r="CI140" s="215"/>
      <c r="CJ140" s="192"/>
      <c r="CK140" s="215"/>
      <c r="CL140" s="192"/>
      <c r="CM140" s="215"/>
      <c r="CN140" s="192"/>
      <c r="CO140" s="215"/>
      <c r="CP140" s="192"/>
      <c r="CQ140" s="215"/>
      <c r="CR140" s="192"/>
      <c r="CS140" s="215"/>
      <c r="CT140" s="192"/>
      <c r="CU140" s="215"/>
      <c r="CV140" s="192"/>
      <c r="CW140" s="215"/>
      <c r="CX140" s="192"/>
      <c r="CY140" s="215"/>
      <c r="CZ140" s="192"/>
      <c r="DA140" s="215"/>
      <c r="DB140" s="192"/>
      <c r="DC140" s="215"/>
      <c r="DD140" s="192"/>
      <c r="DE140" s="215"/>
      <c r="DF140" s="192"/>
      <c r="DG140" s="215"/>
      <c r="DH140" s="192"/>
      <c r="DI140" s="215"/>
      <c r="DJ140" s="192"/>
      <c r="DK140" s="215"/>
      <c r="DL140" s="192"/>
      <c r="DM140" s="215"/>
      <c r="DN140" s="192"/>
      <c r="DO140" s="215"/>
      <c r="DP140" s="192"/>
      <c r="DQ140" s="215"/>
      <c r="DR140" s="192"/>
      <c r="DS140" s="215"/>
      <c r="DT140" s="192"/>
      <c r="DU140" s="215"/>
      <c r="DV140" s="192"/>
      <c r="DW140" s="215"/>
      <c r="DX140" s="192"/>
      <c r="DY140" s="215"/>
      <c r="DZ140" s="192"/>
      <c r="EA140" s="215"/>
      <c r="EB140" s="192"/>
      <c r="EC140" s="215"/>
    </row>
    <row r="141" spans="18:133">
      <c r="R141" s="192"/>
      <c r="T141" s="192"/>
      <c r="V141" s="192"/>
      <c r="X141" s="192"/>
      <c r="Z141" s="192"/>
      <c r="AB141" s="192"/>
      <c r="AD141" s="192"/>
      <c r="AF141" s="192"/>
      <c r="AH141" s="192"/>
      <c r="AJ141" s="192"/>
      <c r="AK141" s="215"/>
      <c r="AL141" s="192"/>
      <c r="AN141" s="192"/>
      <c r="AP141" s="192"/>
      <c r="AR141" s="192"/>
      <c r="AT141" s="192"/>
      <c r="AV141" s="192"/>
      <c r="AX141" s="192"/>
      <c r="AZ141" s="192"/>
      <c r="BB141" s="192"/>
      <c r="BD141" s="192"/>
      <c r="BF141" s="192"/>
      <c r="BG141" s="215"/>
      <c r="BH141" s="192"/>
      <c r="BI141" s="215"/>
      <c r="BJ141" s="192"/>
      <c r="BK141" s="215"/>
      <c r="BL141" s="192"/>
      <c r="BM141" s="215"/>
      <c r="BN141" s="192"/>
      <c r="BO141" s="215"/>
      <c r="BP141" s="192"/>
      <c r="BQ141" s="215"/>
      <c r="BR141" s="192"/>
      <c r="BS141" s="215"/>
      <c r="BT141" s="192"/>
      <c r="BU141" s="215"/>
      <c r="BV141" s="192"/>
      <c r="BW141" s="215"/>
      <c r="BX141" s="192"/>
      <c r="BY141" s="215"/>
      <c r="BZ141" s="192"/>
      <c r="CA141" s="215"/>
      <c r="CB141" s="192"/>
      <c r="CC141" s="215"/>
      <c r="CD141" s="192"/>
      <c r="CE141" s="215"/>
      <c r="CF141" s="192"/>
      <c r="CG141" s="215"/>
      <c r="CH141" s="192"/>
      <c r="CI141" s="215"/>
      <c r="CJ141" s="192"/>
      <c r="CK141" s="215"/>
      <c r="CL141" s="192"/>
      <c r="CM141" s="215"/>
      <c r="CN141" s="192"/>
      <c r="CO141" s="215"/>
      <c r="CP141" s="192"/>
      <c r="CQ141" s="215"/>
      <c r="CR141" s="192"/>
      <c r="CS141" s="215"/>
      <c r="CT141" s="192"/>
      <c r="CU141" s="215"/>
      <c r="CV141" s="192"/>
      <c r="CW141" s="215"/>
      <c r="CX141" s="192"/>
      <c r="CY141" s="215"/>
      <c r="CZ141" s="192"/>
      <c r="DA141" s="215"/>
      <c r="DB141" s="192"/>
      <c r="DC141" s="215"/>
      <c r="DD141" s="192"/>
      <c r="DE141" s="215"/>
      <c r="DF141" s="192"/>
      <c r="DG141" s="215"/>
      <c r="DH141" s="192"/>
      <c r="DI141" s="215"/>
      <c r="DJ141" s="192"/>
      <c r="DK141" s="215"/>
      <c r="DL141" s="192"/>
      <c r="DM141" s="215"/>
      <c r="DN141" s="192"/>
      <c r="DO141" s="215"/>
      <c r="DP141" s="192"/>
      <c r="DQ141" s="215"/>
      <c r="DR141" s="192"/>
      <c r="DS141" s="215"/>
      <c r="DT141" s="192"/>
      <c r="DU141" s="215"/>
      <c r="DV141" s="192"/>
      <c r="DW141" s="215"/>
      <c r="DX141" s="192"/>
      <c r="DY141" s="215"/>
      <c r="DZ141" s="192"/>
      <c r="EA141" s="215"/>
      <c r="EB141" s="192"/>
      <c r="EC141" s="215"/>
    </row>
    <row r="142" spans="18:133">
      <c r="R142" s="192"/>
      <c r="T142" s="192"/>
      <c r="V142" s="192"/>
      <c r="X142" s="192"/>
      <c r="Z142" s="192"/>
      <c r="AB142" s="192"/>
      <c r="AD142" s="192"/>
      <c r="AF142" s="192"/>
      <c r="AH142" s="192"/>
      <c r="AJ142" s="192"/>
      <c r="AK142" s="215"/>
      <c r="AL142" s="192"/>
      <c r="AN142" s="192"/>
      <c r="AP142" s="192"/>
      <c r="AR142" s="192"/>
      <c r="AT142" s="192"/>
      <c r="AV142" s="192"/>
      <c r="AX142" s="192"/>
      <c r="AZ142" s="192"/>
      <c r="BB142" s="192"/>
      <c r="BD142" s="192"/>
      <c r="BF142" s="192"/>
      <c r="BG142" s="215"/>
      <c r="BH142" s="192"/>
      <c r="BI142" s="215"/>
      <c r="BJ142" s="192"/>
      <c r="BK142" s="215"/>
      <c r="BL142" s="192"/>
      <c r="BM142" s="215"/>
      <c r="BN142" s="192"/>
      <c r="BO142" s="215"/>
      <c r="BP142" s="192"/>
      <c r="BQ142" s="215"/>
      <c r="BR142" s="192"/>
      <c r="BS142" s="215"/>
      <c r="BT142" s="192"/>
      <c r="BU142" s="215"/>
      <c r="BV142" s="192"/>
      <c r="BW142" s="215"/>
      <c r="BX142" s="192"/>
      <c r="BY142" s="215"/>
      <c r="BZ142" s="192"/>
      <c r="CA142" s="215"/>
      <c r="CB142" s="192"/>
      <c r="CC142" s="215"/>
      <c r="CD142" s="192"/>
      <c r="CE142" s="215"/>
      <c r="CF142" s="192"/>
      <c r="CG142" s="215"/>
      <c r="CH142" s="192"/>
      <c r="CI142" s="215"/>
      <c r="CJ142" s="192"/>
      <c r="CK142" s="215"/>
      <c r="CL142" s="192"/>
      <c r="CM142" s="215"/>
      <c r="CN142" s="192"/>
      <c r="CO142" s="215"/>
      <c r="CP142" s="192"/>
      <c r="CQ142" s="215"/>
      <c r="CR142" s="192"/>
      <c r="CS142" s="215"/>
      <c r="CT142" s="192"/>
      <c r="CU142" s="215"/>
      <c r="CV142" s="192"/>
      <c r="CW142" s="215"/>
      <c r="CX142" s="192"/>
      <c r="CY142" s="215"/>
      <c r="CZ142" s="192"/>
      <c r="DA142" s="215"/>
      <c r="DB142" s="192"/>
      <c r="DC142" s="215"/>
      <c r="DD142" s="192"/>
      <c r="DE142" s="215"/>
      <c r="DF142" s="192"/>
      <c r="DG142" s="215"/>
      <c r="DH142" s="192"/>
      <c r="DI142" s="215"/>
      <c r="DJ142" s="192"/>
      <c r="DK142" s="215"/>
      <c r="DL142" s="192"/>
      <c r="DM142" s="215"/>
      <c r="DN142" s="192"/>
      <c r="DO142" s="215"/>
      <c r="DP142" s="192"/>
      <c r="DQ142" s="215"/>
      <c r="DR142" s="192"/>
      <c r="DS142" s="215"/>
      <c r="DT142" s="192"/>
      <c r="DU142" s="215"/>
      <c r="DV142" s="192"/>
      <c r="DW142" s="215"/>
      <c r="DX142" s="192"/>
      <c r="DY142" s="215"/>
      <c r="DZ142" s="192"/>
      <c r="EA142" s="215"/>
      <c r="EB142" s="192"/>
      <c r="EC142" s="215"/>
    </row>
    <row r="143" spans="18:133">
      <c r="R143" s="192"/>
      <c r="T143" s="192"/>
      <c r="V143" s="192"/>
      <c r="X143" s="192"/>
      <c r="Z143" s="192"/>
      <c r="AB143" s="192"/>
      <c r="AD143" s="192"/>
      <c r="AF143" s="192"/>
      <c r="AH143" s="192"/>
      <c r="AJ143" s="192"/>
      <c r="AK143" s="215"/>
      <c r="AL143" s="192"/>
      <c r="AN143" s="192"/>
      <c r="AP143" s="192"/>
      <c r="AR143" s="192"/>
      <c r="AT143" s="192"/>
      <c r="AV143" s="192"/>
      <c r="AX143" s="192"/>
      <c r="AZ143" s="192"/>
      <c r="BB143" s="192"/>
      <c r="BD143" s="192"/>
      <c r="BF143" s="192"/>
      <c r="BG143" s="215"/>
      <c r="BH143" s="192"/>
      <c r="BI143" s="215"/>
      <c r="BJ143" s="192"/>
      <c r="BK143" s="215"/>
      <c r="BL143" s="192"/>
      <c r="BM143" s="215"/>
      <c r="BN143" s="192"/>
      <c r="BO143" s="215"/>
      <c r="BP143" s="192"/>
      <c r="BQ143" s="215"/>
      <c r="BR143" s="192"/>
      <c r="BS143" s="215"/>
      <c r="BT143" s="192"/>
      <c r="BU143" s="215"/>
      <c r="BV143" s="192"/>
      <c r="BW143" s="215"/>
      <c r="BX143" s="192"/>
      <c r="BY143" s="215"/>
      <c r="BZ143" s="192"/>
      <c r="CA143" s="215"/>
      <c r="CB143" s="192"/>
      <c r="CC143" s="215"/>
      <c r="CD143" s="192"/>
      <c r="CE143" s="215"/>
      <c r="CF143" s="192"/>
      <c r="CG143" s="215"/>
      <c r="CH143" s="192"/>
      <c r="CI143" s="215"/>
      <c r="CJ143" s="192"/>
      <c r="CK143" s="215"/>
      <c r="CL143" s="192"/>
      <c r="CM143" s="215"/>
      <c r="CN143" s="192"/>
      <c r="CO143" s="215"/>
      <c r="CP143" s="192"/>
      <c r="CQ143" s="215"/>
      <c r="CR143" s="192"/>
      <c r="CS143" s="215"/>
      <c r="CT143" s="192"/>
      <c r="CU143" s="215"/>
      <c r="CV143" s="192"/>
      <c r="CW143" s="215"/>
      <c r="CX143" s="192"/>
      <c r="CY143" s="215"/>
      <c r="CZ143" s="192"/>
      <c r="DA143" s="215"/>
      <c r="DB143" s="192"/>
      <c r="DC143" s="215"/>
      <c r="DD143" s="192"/>
      <c r="DE143" s="215"/>
      <c r="DF143" s="192"/>
      <c r="DG143" s="215"/>
      <c r="DH143" s="192"/>
      <c r="DI143" s="215"/>
      <c r="DJ143" s="192"/>
      <c r="DK143" s="215"/>
      <c r="DL143" s="192"/>
      <c r="DM143" s="215"/>
      <c r="DN143" s="192"/>
      <c r="DO143" s="215"/>
      <c r="DP143" s="192"/>
      <c r="DQ143" s="215"/>
      <c r="DR143" s="192"/>
      <c r="DS143" s="215"/>
      <c r="DT143" s="192"/>
      <c r="DU143" s="215"/>
      <c r="DV143" s="192"/>
      <c r="DW143" s="215"/>
      <c r="DX143" s="192"/>
      <c r="DY143" s="215"/>
      <c r="DZ143" s="192"/>
      <c r="EA143" s="215"/>
      <c r="EB143" s="192"/>
      <c r="EC143" s="215"/>
    </row>
    <row r="144" spans="18:133">
      <c r="R144" s="192"/>
      <c r="T144" s="192"/>
      <c r="V144" s="192"/>
      <c r="X144" s="192"/>
      <c r="Z144" s="192"/>
      <c r="AB144" s="192"/>
      <c r="AD144" s="192"/>
      <c r="AF144" s="192"/>
      <c r="AH144" s="192"/>
      <c r="AJ144" s="192"/>
      <c r="AK144" s="215"/>
      <c r="AL144" s="192"/>
      <c r="AN144" s="192"/>
      <c r="AP144" s="192"/>
      <c r="AR144" s="192"/>
      <c r="AT144" s="192"/>
      <c r="AV144" s="192"/>
      <c r="AX144" s="192"/>
      <c r="AZ144" s="192"/>
      <c r="BB144" s="192"/>
      <c r="BD144" s="192"/>
      <c r="BF144" s="192"/>
      <c r="BG144" s="215"/>
      <c r="BH144" s="192"/>
      <c r="BI144" s="215"/>
      <c r="BJ144" s="192"/>
      <c r="BK144" s="215"/>
      <c r="BL144" s="192"/>
      <c r="BM144" s="215"/>
      <c r="BN144" s="192"/>
      <c r="BO144" s="215"/>
      <c r="BP144" s="192"/>
      <c r="BQ144" s="215"/>
      <c r="BR144" s="192"/>
      <c r="BS144" s="215"/>
      <c r="BT144" s="192"/>
      <c r="BU144" s="215"/>
      <c r="BV144" s="192"/>
      <c r="BW144" s="215"/>
      <c r="BX144" s="192"/>
      <c r="BY144" s="215"/>
      <c r="BZ144" s="192"/>
      <c r="CA144" s="215"/>
      <c r="CB144" s="192"/>
      <c r="CC144" s="215"/>
      <c r="CD144" s="192"/>
      <c r="CE144" s="215"/>
      <c r="CF144" s="192"/>
      <c r="CG144" s="215"/>
      <c r="CH144" s="192"/>
      <c r="CI144" s="215"/>
      <c r="CJ144" s="192"/>
      <c r="CK144" s="215"/>
      <c r="CL144" s="192"/>
      <c r="CM144" s="215"/>
      <c r="CN144" s="192"/>
      <c r="CO144" s="215"/>
      <c r="CP144" s="192"/>
      <c r="CQ144" s="215"/>
      <c r="CR144" s="192"/>
      <c r="CS144" s="215"/>
      <c r="CT144" s="192"/>
      <c r="CU144" s="215"/>
      <c r="CV144" s="192"/>
      <c r="CW144" s="215"/>
      <c r="CX144" s="192"/>
      <c r="CY144" s="215"/>
      <c r="CZ144" s="192"/>
      <c r="DA144" s="215"/>
      <c r="DB144" s="192"/>
      <c r="DC144" s="215"/>
      <c r="DD144" s="192"/>
      <c r="DE144" s="215"/>
      <c r="DF144" s="192"/>
      <c r="DG144" s="215"/>
      <c r="DH144" s="192"/>
      <c r="DI144" s="215"/>
      <c r="DJ144" s="192"/>
      <c r="DK144" s="215"/>
      <c r="DL144" s="192"/>
      <c r="DM144" s="215"/>
      <c r="DN144" s="192"/>
      <c r="DO144" s="215"/>
      <c r="DP144" s="192"/>
      <c r="DQ144" s="215"/>
      <c r="DR144" s="192"/>
      <c r="DS144" s="215"/>
      <c r="DT144" s="192"/>
      <c r="DU144" s="215"/>
      <c r="DV144" s="192"/>
      <c r="DW144" s="215"/>
      <c r="DX144" s="192"/>
      <c r="DY144" s="215"/>
      <c r="DZ144" s="192"/>
      <c r="EA144" s="215"/>
      <c r="EB144" s="192"/>
      <c r="EC144" s="215"/>
    </row>
    <row r="145" spans="18:133">
      <c r="R145" s="192"/>
      <c r="T145" s="192"/>
      <c r="V145" s="192"/>
      <c r="X145" s="192"/>
      <c r="Z145" s="192"/>
      <c r="AB145" s="192"/>
      <c r="AD145" s="192"/>
      <c r="AF145" s="192"/>
      <c r="AH145" s="192"/>
      <c r="AJ145" s="192"/>
      <c r="AK145" s="215"/>
      <c r="AL145" s="192"/>
      <c r="AN145" s="192"/>
      <c r="AP145" s="192"/>
      <c r="AR145" s="192"/>
      <c r="AT145" s="192"/>
      <c r="AV145" s="192"/>
      <c r="AX145" s="192"/>
      <c r="AZ145" s="192"/>
      <c r="BB145" s="192"/>
      <c r="BD145" s="192"/>
      <c r="BF145" s="192"/>
      <c r="BG145" s="215"/>
      <c r="BH145" s="192"/>
      <c r="BI145" s="215"/>
      <c r="BJ145" s="192"/>
      <c r="BK145" s="215"/>
      <c r="BL145" s="192"/>
      <c r="BM145" s="215"/>
      <c r="BN145" s="192"/>
      <c r="BO145" s="215"/>
      <c r="BP145" s="192"/>
      <c r="BQ145" s="215"/>
      <c r="BR145" s="192"/>
      <c r="BS145" s="215"/>
      <c r="BT145" s="192"/>
      <c r="BU145" s="215"/>
      <c r="BV145" s="192"/>
      <c r="BW145" s="215"/>
      <c r="BX145" s="192"/>
      <c r="BY145" s="215"/>
      <c r="BZ145" s="192"/>
      <c r="CA145" s="215"/>
      <c r="CB145" s="192"/>
      <c r="CC145" s="215"/>
      <c r="CD145" s="192"/>
      <c r="CE145" s="215"/>
      <c r="CF145" s="192"/>
      <c r="CG145" s="215"/>
      <c r="CH145" s="192"/>
      <c r="CI145" s="215"/>
      <c r="CJ145" s="192"/>
      <c r="CK145" s="215"/>
      <c r="CL145" s="192"/>
      <c r="CM145" s="215"/>
      <c r="CN145" s="192"/>
      <c r="CO145" s="215"/>
      <c r="CP145" s="192"/>
      <c r="CQ145" s="215"/>
      <c r="CR145" s="192"/>
      <c r="CS145" s="215"/>
      <c r="CT145" s="192"/>
      <c r="CU145" s="215"/>
      <c r="CV145" s="192"/>
      <c r="CW145" s="215"/>
      <c r="CX145" s="192"/>
      <c r="CY145" s="215"/>
      <c r="CZ145" s="192"/>
      <c r="DA145" s="215"/>
      <c r="DB145" s="192"/>
      <c r="DC145" s="215"/>
      <c r="DD145" s="192"/>
      <c r="DE145" s="215"/>
      <c r="DF145" s="192"/>
      <c r="DG145" s="215"/>
      <c r="DH145" s="192"/>
      <c r="DI145" s="215"/>
      <c r="DJ145" s="192"/>
      <c r="DK145" s="215"/>
      <c r="DL145" s="192"/>
      <c r="DM145" s="215"/>
      <c r="DN145" s="192"/>
      <c r="DO145" s="215"/>
      <c r="DP145" s="192"/>
      <c r="DQ145" s="215"/>
      <c r="DR145" s="192"/>
      <c r="DS145" s="215"/>
      <c r="DT145" s="192"/>
      <c r="DU145" s="215"/>
      <c r="DV145" s="192"/>
      <c r="DW145" s="215"/>
      <c r="DX145" s="192"/>
      <c r="DY145" s="215"/>
      <c r="DZ145" s="192"/>
      <c r="EA145" s="215"/>
      <c r="EB145" s="192"/>
      <c r="EC145" s="215"/>
    </row>
    <row r="146" spans="18:133">
      <c r="R146" s="192"/>
      <c r="T146" s="192"/>
      <c r="V146" s="192"/>
      <c r="X146" s="192"/>
      <c r="Z146" s="192"/>
      <c r="AB146" s="192"/>
      <c r="AD146" s="192"/>
      <c r="AF146" s="192"/>
      <c r="AH146" s="192"/>
      <c r="AJ146" s="192"/>
      <c r="AK146" s="215"/>
      <c r="AL146" s="192"/>
      <c r="AN146" s="192"/>
      <c r="AP146" s="192"/>
      <c r="AR146" s="192"/>
      <c r="AT146" s="192"/>
      <c r="AV146" s="192"/>
      <c r="AX146" s="192"/>
      <c r="AZ146" s="192"/>
      <c r="BB146" s="192"/>
      <c r="BD146" s="192"/>
      <c r="BF146" s="192"/>
      <c r="BG146" s="215"/>
      <c r="BH146" s="192"/>
      <c r="BI146" s="215"/>
      <c r="BJ146" s="192"/>
      <c r="BK146" s="215"/>
      <c r="BL146" s="192"/>
      <c r="BM146" s="215"/>
      <c r="BN146" s="192"/>
      <c r="BO146" s="215"/>
      <c r="BP146" s="192"/>
      <c r="BQ146" s="215"/>
      <c r="BR146" s="192"/>
      <c r="BS146" s="215"/>
      <c r="BT146" s="192"/>
      <c r="BU146" s="215"/>
      <c r="BV146" s="192"/>
      <c r="BW146" s="215"/>
      <c r="BX146" s="192"/>
      <c r="BY146" s="215"/>
      <c r="BZ146" s="192"/>
      <c r="CA146" s="215"/>
      <c r="CB146" s="192"/>
      <c r="CC146" s="215"/>
      <c r="CD146" s="192"/>
      <c r="CE146" s="215"/>
      <c r="CF146" s="192"/>
      <c r="CG146" s="215"/>
      <c r="CH146" s="192"/>
      <c r="CI146" s="215"/>
      <c r="CJ146" s="192"/>
      <c r="CK146" s="215"/>
      <c r="CL146" s="192"/>
      <c r="CM146" s="215"/>
      <c r="CN146" s="192"/>
      <c r="CO146" s="215"/>
      <c r="CP146" s="192"/>
      <c r="CQ146" s="215"/>
      <c r="CR146" s="192"/>
      <c r="CS146" s="215"/>
      <c r="CT146" s="192"/>
      <c r="CU146" s="215"/>
      <c r="CV146" s="192"/>
      <c r="CW146" s="215"/>
      <c r="CX146" s="192"/>
      <c r="CY146" s="215"/>
      <c r="CZ146" s="192"/>
      <c r="DA146" s="215"/>
      <c r="DB146" s="192"/>
      <c r="DC146" s="215"/>
      <c r="DD146" s="192"/>
      <c r="DE146" s="215"/>
      <c r="DF146" s="192"/>
      <c r="DG146" s="215"/>
      <c r="DH146" s="192"/>
      <c r="DI146" s="215"/>
      <c r="DJ146" s="192"/>
      <c r="DK146" s="215"/>
      <c r="DL146" s="192"/>
      <c r="DM146" s="215"/>
      <c r="DN146" s="192"/>
      <c r="DO146" s="215"/>
      <c r="DP146" s="192"/>
      <c r="DQ146" s="215"/>
      <c r="DR146" s="192"/>
      <c r="DS146" s="215"/>
      <c r="DT146" s="192"/>
      <c r="DU146" s="215"/>
      <c r="DV146" s="192"/>
      <c r="DW146" s="215"/>
      <c r="DX146" s="192"/>
      <c r="DY146" s="215"/>
      <c r="DZ146" s="192"/>
      <c r="EA146" s="215"/>
      <c r="EB146" s="192"/>
      <c r="EC146" s="215"/>
    </row>
    <row r="147" spans="18:133">
      <c r="R147" s="192"/>
      <c r="T147" s="192"/>
      <c r="V147" s="192"/>
      <c r="X147" s="192"/>
      <c r="Z147" s="192"/>
      <c r="AB147" s="192"/>
      <c r="AD147" s="192"/>
      <c r="AF147" s="192"/>
      <c r="AH147" s="192"/>
      <c r="AJ147" s="192"/>
      <c r="AK147" s="215"/>
      <c r="AL147" s="192"/>
      <c r="AN147" s="192"/>
      <c r="AP147" s="192"/>
      <c r="AR147" s="192"/>
      <c r="AT147" s="192"/>
      <c r="AV147" s="192"/>
      <c r="AX147" s="192"/>
      <c r="AZ147" s="192"/>
      <c r="BB147" s="192"/>
      <c r="BD147" s="192"/>
      <c r="BF147" s="192"/>
      <c r="BG147" s="215"/>
      <c r="BH147" s="192"/>
      <c r="BI147" s="215"/>
      <c r="BJ147" s="192"/>
      <c r="BK147" s="215"/>
      <c r="BL147" s="192"/>
      <c r="BM147" s="215"/>
      <c r="BN147" s="192"/>
      <c r="BO147" s="215"/>
      <c r="BP147" s="192"/>
      <c r="BQ147" s="215"/>
      <c r="BR147" s="192"/>
      <c r="BS147" s="215"/>
      <c r="BT147" s="192"/>
      <c r="BU147" s="215"/>
      <c r="BV147" s="192"/>
      <c r="BW147" s="215"/>
      <c r="BX147" s="192"/>
      <c r="BY147" s="215"/>
      <c r="BZ147" s="192"/>
      <c r="CA147" s="215"/>
      <c r="CB147" s="192"/>
      <c r="CC147" s="215"/>
      <c r="CD147" s="192"/>
      <c r="CE147" s="215"/>
      <c r="CF147" s="192"/>
      <c r="CG147" s="215"/>
      <c r="CH147" s="192"/>
      <c r="CI147" s="215"/>
      <c r="CJ147" s="192"/>
      <c r="CK147" s="215"/>
      <c r="CL147" s="192"/>
      <c r="CM147" s="215"/>
      <c r="CN147" s="192"/>
      <c r="CO147" s="215"/>
      <c r="CP147" s="192"/>
      <c r="CQ147" s="215"/>
      <c r="CR147" s="192"/>
      <c r="CS147" s="215"/>
      <c r="CT147" s="192"/>
      <c r="CU147" s="215"/>
      <c r="CV147" s="192"/>
      <c r="CW147" s="215"/>
      <c r="CX147" s="192"/>
      <c r="CY147" s="215"/>
      <c r="CZ147" s="192"/>
      <c r="DA147" s="215"/>
      <c r="DB147" s="192"/>
      <c r="DC147" s="215"/>
      <c r="DD147" s="192"/>
      <c r="DE147" s="215"/>
      <c r="DF147" s="192"/>
      <c r="DG147" s="215"/>
      <c r="DH147" s="192"/>
      <c r="DI147" s="215"/>
      <c r="DJ147" s="192"/>
      <c r="DK147" s="215"/>
      <c r="DL147" s="192"/>
      <c r="DM147" s="215"/>
      <c r="DN147" s="192"/>
      <c r="DO147" s="215"/>
      <c r="DP147" s="192"/>
      <c r="DQ147" s="215"/>
      <c r="DR147" s="192"/>
      <c r="DS147" s="215"/>
      <c r="DT147" s="192"/>
      <c r="DU147" s="215"/>
      <c r="DV147" s="192"/>
      <c r="DW147" s="215"/>
      <c r="DX147" s="192"/>
      <c r="DY147" s="215"/>
      <c r="DZ147" s="192"/>
      <c r="EA147" s="215"/>
      <c r="EB147" s="192"/>
      <c r="EC147" s="215"/>
    </row>
    <row r="148" spans="18:133">
      <c r="R148" s="192"/>
      <c r="T148" s="192"/>
      <c r="V148" s="192"/>
      <c r="X148" s="192"/>
      <c r="Z148" s="192"/>
      <c r="AB148" s="192"/>
      <c r="AD148" s="192"/>
      <c r="AF148" s="192"/>
      <c r="AH148" s="192"/>
      <c r="AJ148" s="192"/>
      <c r="AK148" s="215"/>
      <c r="AL148" s="192"/>
      <c r="AN148" s="192"/>
      <c r="AP148" s="192"/>
      <c r="AR148" s="192"/>
      <c r="AT148" s="192"/>
      <c r="AV148" s="192"/>
      <c r="AX148" s="192"/>
      <c r="AZ148" s="192"/>
      <c r="BB148" s="192"/>
      <c r="BD148" s="192"/>
      <c r="BF148" s="192"/>
      <c r="BG148" s="215"/>
      <c r="BH148" s="192"/>
      <c r="BI148" s="215"/>
      <c r="BJ148" s="192"/>
      <c r="BK148" s="215"/>
      <c r="BL148" s="192"/>
      <c r="BM148" s="215"/>
      <c r="BN148" s="192"/>
      <c r="BO148" s="215"/>
      <c r="BP148" s="192"/>
      <c r="BQ148" s="215"/>
      <c r="BR148" s="192"/>
      <c r="BS148" s="215"/>
      <c r="BT148" s="192"/>
      <c r="BU148" s="215"/>
      <c r="BV148" s="192"/>
      <c r="BW148" s="215"/>
      <c r="BX148" s="192"/>
      <c r="BY148" s="215"/>
      <c r="BZ148" s="192"/>
      <c r="CA148" s="215"/>
      <c r="CB148" s="192"/>
      <c r="CC148" s="215"/>
      <c r="CD148" s="192"/>
      <c r="CE148" s="215"/>
      <c r="CF148" s="192"/>
      <c r="CG148" s="215"/>
      <c r="CH148" s="192"/>
      <c r="CI148" s="215"/>
      <c r="CJ148" s="192"/>
      <c r="CK148" s="215"/>
      <c r="CL148" s="192"/>
      <c r="CM148" s="215"/>
      <c r="CN148" s="192"/>
      <c r="CO148" s="215"/>
      <c r="CP148" s="192"/>
      <c r="CQ148" s="215"/>
      <c r="CR148" s="192"/>
      <c r="CS148" s="215"/>
      <c r="CT148" s="192"/>
      <c r="CU148" s="215"/>
      <c r="CV148" s="192"/>
      <c r="CW148" s="215"/>
      <c r="CX148" s="192"/>
      <c r="CY148" s="215"/>
      <c r="CZ148" s="192"/>
      <c r="DA148" s="215"/>
      <c r="DB148" s="192"/>
      <c r="DC148" s="215"/>
      <c r="DD148" s="192"/>
      <c r="DE148" s="215"/>
      <c r="DF148" s="192"/>
      <c r="DG148" s="215"/>
      <c r="DH148" s="192"/>
      <c r="DI148" s="215"/>
      <c r="DJ148" s="192"/>
      <c r="DK148" s="215"/>
      <c r="DL148" s="192"/>
      <c r="DM148" s="215"/>
      <c r="DN148" s="192"/>
      <c r="DO148" s="215"/>
      <c r="DP148" s="192"/>
      <c r="DQ148" s="215"/>
      <c r="DR148" s="192"/>
      <c r="DS148" s="215"/>
      <c r="DT148" s="192"/>
      <c r="DU148" s="215"/>
      <c r="DV148" s="192"/>
      <c r="DW148" s="215"/>
      <c r="DX148" s="192"/>
      <c r="DY148" s="215"/>
      <c r="DZ148" s="192"/>
      <c r="EA148" s="215"/>
      <c r="EB148" s="192"/>
      <c r="EC148" s="215"/>
    </row>
    <row r="149" spans="18:133">
      <c r="R149" s="192"/>
      <c r="T149" s="192"/>
      <c r="V149" s="192"/>
      <c r="X149" s="192"/>
      <c r="Z149" s="192"/>
      <c r="AB149" s="192"/>
      <c r="AD149" s="192"/>
      <c r="AF149" s="192"/>
      <c r="AH149" s="192"/>
      <c r="AJ149" s="192"/>
      <c r="AK149" s="215"/>
      <c r="AL149" s="192"/>
      <c r="AN149" s="192"/>
      <c r="AP149" s="192"/>
      <c r="AR149" s="192"/>
      <c r="AT149" s="192"/>
      <c r="AV149" s="192"/>
      <c r="AX149" s="192"/>
      <c r="AZ149" s="192"/>
      <c r="BB149" s="192"/>
      <c r="BD149" s="192"/>
      <c r="BF149" s="192"/>
      <c r="BG149" s="215"/>
      <c r="BH149" s="192"/>
      <c r="BI149" s="215"/>
      <c r="BJ149" s="192"/>
      <c r="BK149" s="215"/>
      <c r="BL149" s="192"/>
      <c r="BM149" s="215"/>
      <c r="BN149" s="192"/>
      <c r="BO149" s="215"/>
      <c r="BP149" s="192"/>
      <c r="BQ149" s="215"/>
      <c r="BR149" s="192"/>
      <c r="BS149" s="215"/>
      <c r="BT149" s="192"/>
      <c r="BU149" s="215"/>
      <c r="BV149" s="192"/>
      <c r="BW149" s="215"/>
      <c r="BX149" s="192"/>
      <c r="BY149" s="215"/>
      <c r="BZ149" s="192"/>
      <c r="CA149" s="215"/>
      <c r="CB149" s="192"/>
      <c r="CC149" s="215"/>
      <c r="CD149" s="192"/>
      <c r="CE149" s="215"/>
      <c r="CF149" s="192"/>
      <c r="CG149" s="215"/>
      <c r="CH149" s="192"/>
      <c r="CI149" s="215"/>
      <c r="CJ149" s="192"/>
      <c r="CK149" s="215"/>
      <c r="CL149" s="192"/>
      <c r="CM149" s="215"/>
      <c r="CN149" s="192"/>
      <c r="CO149" s="215"/>
      <c r="CP149" s="192"/>
      <c r="CQ149" s="215"/>
      <c r="CR149" s="192"/>
      <c r="CS149" s="215"/>
      <c r="CT149" s="192"/>
      <c r="CU149" s="215"/>
      <c r="CV149" s="192"/>
      <c r="CW149" s="215"/>
      <c r="CX149" s="192"/>
      <c r="CY149" s="215"/>
      <c r="CZ149" s="192"/>
      <c r="DA149" s="215"/>
      <c r="DB149" s="192"/>
      <c r="DC149" s="215"/>
      <c r="DD149" s="192"/>
      <c r="DE149" s="215"/>
      <c r="DF149" s="192"/>
      <c r="DG149" s="215"/>
      <c r="DH149" s="192"/>
      <c r="DI149" s="215"/>
      <c r="DJ149" s="192"/>
      <c r="DK149" s="215"/>
      <c r="DL149" s="192"/>
      <c r="DM149" s="215"/>
      <c r="DN149" s="192"/>
      <c r="DO149" s="215"/>
      <c r="DP149" s="192"/>
      <c r="DQ149" s="215"/>
      <c r="DR149" s="192"/>
      <c r="DS149" s="215"/>
      <c r="DT149" s="192"/>
      <c r="DU149" s="215"/>
      <c r="DV149" s="192"/>
      <c r="DW149" s="215"/>
      <c r="DX149" s="192"/>
      <c r="DY149" s="215"/>
      <c r="DZ149" s="192"/>
      <c r="EA149" s="215"/>
      <c r="EB149" s="192"/>
      <c r="EC149" s="215"/>
    </row>
    <row r="150" spans="18:133">
      <c r="R150" s="192"/>
      <c r="T150" s="192"/>
      <c r="V150" s="192"/>
      <c r="X150" s="192"/>
      <c r="Z150" s="192"/>
      <c r="AB150" s="192"/>
      <c r="AD150" s="192"/>
      <c r="AF150" s="192"/>
      <c r="AH150" s="192"/>
    </row>
    <row r="151" spans="18:133">
      <c r="R151" s="192"/>
      <c r="T151" s="192"/>
      <c r="V151" s="192"/>
      <c r="X151" s="192"/>
      <c r="Z151" s="192"/>
      <c r="AB151" s="192"/>
      <c r="AD151" s="192"/>
      <c r="AF151" s="192"/>
      <c r="AH151" s="192"/>
    </row>
    <row r="152" spans="18:133">
      <c r="R152" s="192"/>
      <c r="T152" s="192"/>
      <c r="V152" s="192"/>
      <c r="X152" s="192"/>
      <c r="Z152" s="192"/>
      <c r="AB152" s="192"/>
      <c r="AD152" s="192"/>
      <c r="AF152" s="192"/>
      <c r="AH152" s="192"/>
    </row>
    <row r="153" spans="18:133">
      <c r="R153" s="192"/>
      <c r="T153" s="192"/>
      <c r="V153" s="192"/>
      <c r="X153" s="192"/>
      <c r="Z153" s="192"/>
      <c r="AB153" s="192"/>
      <c r="AD153" s="192"/>
      <c r="AF153" s="192"/>
      <c r="AH153" s="192"/>
    </row>
  </sheetData>
  <mergeCells count="110">
    <mergeCell ref="A9:B9"/>
    <mergeCell ref="X4:Y4"/>
    <mergeCell ref="V4:W4"/>
    <mergeCell ref="T4:U4"/>
    <mergeCell ref="R4:S4"/>
    <mergeCell ref="P4:Q4"/>
    <mergeCell ref="N4:O4"/>
    <mergeCell ref="AL3:AM3"/>
    <mergeCell ref="AN3:AO3"/>
    <mergeCell ref="Z4:AA4"/>
    <mergeCell ref="N3:O3"/>
    <mergeCell ref="P3:Q3"/>
    <mergeCell ref="R3:S3"/>
    <mergeCell ref="T3:U3"/>
    <mergeCell ref="V3:W3"/>
    <mergeCell ref="X3:Y3"/>
    <mergeCell ref="A6:B6"/>
    <mergeCell ref="A7:B7"/>
    <mergeCell ref="AP3:AQ3"/>
    <mergeCell ref="AR3:AS3"/>
    <mergeCell ref="AT3:AU3"/>
    <mergeCell ref="AV3:AW3"/>
    <mergeCell ref="Z3:AA3"/>
    <mergeCell ref="AB3:AC3"/>
    <mergeCell ref="AD3:AE3"/>
    <mergeCell ref="AF3:AG3"/>
    <mergeCell ref="AH3:AI3"/>
    <mergeCell ref="AJ3:AK3"/>
    <mergeCell ref="BJ3:BK3"/>
    <mergeCell ref="BL3:BM3"/>
    <mergeCell ref="BN3:BO3"/>
    <mergeCell ref="BP3:BQ3"/>
    <mergeCell ref="BR3:BS3"/>
    <mergeCell ref="BT3:BU3"/>
    <mergeCell ref="AX3:AY3"/>
    <mergeCell ref="AZ3:BA3"/>
    <mergeCell ref="BB3:BC3"/>
    <mergeCell ref="BD3:BE3"/>
    <mergeCell ref="BF3:BG3"/>
    <mergeCell ref="BH3:BI3"/>
    <mergeCell ref="CH3:CI3"/>
    <mergeCell ref="CJ3:CK3"/>
    <mergeCell ref="CL3:CM3"/>
    <mergeCell ref="CN3:CO3"/>
    <mergeCell ref="CP3:CQ3"/>
    <mergeCell ref="CR3:CS3"/>
    <mergeCell ref="BV3:BW3"/>
    <mergeCell ref="BX3:BY3"/>
    <mergeCell ref="BZ3:CA3"/>
    <mergeCell ref="CB3:CC3"/>
    <mergeCell ref="CD3:CE3"/>
    <mergeCell ref="CF3:CG3"/>
    <mergeCell ref="DF3:DG3"/>
    <mergeCell ref="DH3:DI3"/>
    <mergeCell ref="DJ3:DK3"/>
    <mergeCell ref="DL3:DM3"/>
    <mergeCell ref="DN3:DO3"/>
    <mergeCell ref="DP3:DQ3"/>
    <mergeCell ref="CT3:CU3"/>
    <mergeCell ref="CV3:CW3"/>
    <mergeCell ref="CX3:CY3"/>
    <mergeCell ref="CZ3:DA3"/>
    <mergeCell ref="DB3:DC3"/>
    <mergeCell ref="DD3:DE3"/>
    <mergeCell ref="ED3:EE3"/>
    <mergeCell ref="EF3:EG3"/>
    <mergeCell ref="EH3:EI3"/>
    <mergeCell ref="EJ3:EK3"/>
    <mergeCell ref="EL3:EM3"/>
    <mergeCell ref="EN3:EO3"/>
    <mergeCell ref="DR3:DS3"/>
    <mergeCell ref="DT3:DU3"/>
    <mergeCell ref="DV3:DW3"/>
    <mergeCell ref="DX3:DY3"/>
    <mergeCell ref="DZ3:EA3"/>
    <mergeCell ref="EB3:EC3"/>
    <mergeCell ref="FB3:FC3"/>
    <mergeCell ref="FD3:FE3"/>
    <mergeCell ref="FF3:FG3"/>
    <mergeCell ref="FH3:FI3"/>
    <mergeCell ref="FJ3:FK3"/>
    <mergeCell ref="FL3:FM3"/>
    <mergeCell ref="EP3:EQ3"/>
    <mergeCell ref="ER3:ES3"/>
    <mergeCell ref="ET3:EU3"/>
    <mergeCell ref="EV3:EW3"/>
    <mergeCell ref="EX3:EY3"/>
    <mergeCell ref="EZ3:FA3"/>
    <mergeCell ref="FZ3:GA3"/>
    <mergeCell ref="GB3:GC3"/>
    <mergeCell ref="GD3:GE3"/>
    <mergeCell ref="GF3:GG3"/>
    <mergeCell ref="GH3:GI3"/>
    <mergeCell ref="GJ3:GK3"/>
    <mergeCell ref="FN3:FO3"/>
    <mergeCell ref="FP3:FQ3"/>
    <mergeCell ref="FR3:FS3"/>
    <mergeCell ref="FT3:FU3"/>
    <mergeCell ref="FV3:FW3"/>
    <mergeCell ref="FX3:FY3"/>
    <mergeCell ref="GX3:GY3"/>
    <mergeCell ref="GZ3:HA3"/>
    <mergeCell ref="HB3:HC3"/>
    <mergeCell ref="HD3:HE3"/>
    <mergeCell ref="GL3:GM3"/>
    <mergeCell ref="GN3:GO3"/>
    <mergeCell ref="GP3:GQ3"/>
    <mergeCell ref="GR3:GS3"/>
    <mergeCell ref="GT3:GU3"/>
    <mergeCell ref="GV3:GW3"/>
  </mergeCells>
  <phoneticPr fontId="44" type="noConversion"/>
  <pageMargins left="0" right="0" top="0.75" bottom="0.75" header="0.3" footer="0.3"/>
  <pageSetup scale="85" orientation="landscape" r:id="rId1"/>
  <colBreaks count="1" manualBreakCount="1">
    <brk id="27"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2000000}">
          <x14:formula1>
            <xm:f>Control!$A$59:$A$62</xm:f>
          </x14:formula1>
          <xm:sqref>A9</xm:sqref>
        </x14:dataValidation>
        <x14:dataValidation type="list" allowBlank="1" showInputMessage="1" showErrorMessage="1" xr:uid="{00000000-0002-0000-0500-000000000000}">
          <x14:formula1>
            <xm:f>Control!$A$66:$A$67</xm:f>
          </x14:formula1>
          <xm:sqref>F9:F26</xm:sqref>
        </x14:dataValidation>
        <x14:dataValidation type="list" allowBlank="1" showInputMessage="1" showErrorMessage="1" xr:uid="{00000000-0002-0000-0500-000001000000}">
          <x14:formula1>
            <xm:f>Control!$A$55:$A$56</xm:f>
          </x14:formula1>
          <xm:sqref>H9:H25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386"/>
  <sheetViews>
    <sheetView topLeftCell="D1" zoomScaleNormal="100" workbookViewId="0">
      <selection activeCell="O29" sqref="O29"/>
    </sheetView>
  </sheetViews>
  <sheetFormatPr defaultRowHeight="15"/>
  <cols>
    <col min="1" max="1" width="3.140625" customWidth="1"/>
    <col min="2" max="2" width="10" customWidth="1"/>
    <col min="3" max="3" width="10.28515625" customWidth="1"/>
    <col min="4" max="4" width="32.28515625" customWidth="1"/>
    <col min="5" max="5" width="14" customWidth="1"/>
    <col min="6" max="6" width="13.7109375" customWidth="1"/>
    <col min="7" max="7" width="11.5703125" customWidth="1"/>
    <col min="8" max="8" width="13.7109375" customWidth="1"/>
    <col min="9" max="9" width="6.28515625" customWidth="1"/>
    <col min="10" max="10" width="13.7109375" customWidth="1"/>
    <col min="11" max="11" width="7.5703125" customWidth="1"/>
    <col min="13" max="13" width="8.85546875" customWidth="1"/>
    <col min="14" max="14" width="4.42578125" customWidth="1"/>
    <col min="15" max="15" width="24.7109375" customWidth="1"/>
    <col min="16" max="16" width="12.85546875" customWidth="1"/>
    <col min="17" max="17" width="8" customWidth="1"/>
    <col min="18" max="18" width="7.42578125" customWidth="1"/>
    <col min="19" max="19" width="10.140625" customWidth="1"/>
    <col min="20" max="20" width="6.7109375" customWidth="1"/>
    <col min="21" max="21" width="11.140625" customWidth="1"/>
    <col min="22" max="22" width="8.7109375" customWidth="1"/>
    <col min="23" max="23" width="9" customWidth="1"/>
    <col min="24" max="24" width="7.42578125" customWidth="1"/>
    <col min="25" max="25" width="10.140625" customWidth="1"/>
    <col min="26" max="26" width="7.5703125" customWidth="1"/>
    <col min="27" max="27" width="11.140625" style="192" customWidth="1"/>
  </cols>
  <sheetData>
    <row r="1" spans="1:27">
      <c r="A1" s="10" t="s">
        <v>1</v>
      </c>
      <c r="B1" s="11"/>
      <c r="C1" s="463"/>
      <c r="D1" s="464"/>
      <c r="E1" s="464"/>
      <c r="F1" s="122"/>
      <c r="G1" s="12"/>
      <c r="H1" s="10" t="s">
        <v>40</v>
      </c>
      <c r="I1" s="465"/>
      <c r="J1" s="466"/>
      <c r="K1" s="466"/>
      <c r="L1" s="7"/>
      <c r="M1" s="7"/>
      <c r="N1" s="7"/>
      <c r="O1" s="7"/>
      <c r="P1" s="7"/>
    </row>
    <row r="2" spans="1:27">
      <c r="A2" s="11" t="s">
        <v>60</v>
      </c>
      <c r="B2" s="26"/>
      <c r="C2" s="427"/>
      <c r="D2" s="427"/>
      <c r="E2" s="427"/>
      <c r="F2" s="427"/>
      <c r="G2" s="12"/>
      <c r="H2" s="10" t="s">
        <v>42</v>
      </c>
      <c r="I2" s="467"/>
      <c r="J2" s="468"/>
      <c r="K2" s="468"/>
      <c r="L2" s="7"/>
      <c r="M2" s="7"/>
      <c r="N2" s="7"/>
      <c r="O2" s="7"/>
      <c r="P2" s="7"/>
    </row>
    <row r="3" spans="1:27" ht="14.25" customHeight="1">
      <c r="A3" s="10" t="s">
        <v>100</v>
      </c>
      <c r="B3" s="10"/>
      <c r="C3" s="469"/>
      <c r="D3" s="469"/>
      <c r="E3" s="469"/>
      <c r="F3" s="469"/>
      <c r="G3" s="10"/>
      <c r="H3" s="10"/>
      <c r="I3" s="10"/>
      <c r="J3" s="10"/>
      <c r="K3" s="10"/>
      <c r="L3" s="7"/>
      <c r="M3" s="7"/>
      <c r="N3" s="7"/>
      <c r="O3" s="121"/>
      <c r="P3" s="121"/>
    </row>
    <row r="4" spans="1:27" ht="5.25" customHeight="1">
      <c r="A4" s="10"/>
      <c r="B4" s="10"/>
      <c r="C4" s="13"/>
      <c r="D4" s="13"/>
      <c r="E4" s="13"/>
      <c r="F4" s="10"/>
      <c r="G4" s="10"/>
      <c r="H4" s="10"/>
      <c r="I4" s="10"/>
      <c r="J4" s="10"/>
      <c r="K4" s="10"/>
      <c r="L4" s="7"/>
      <c r="M4" s="7"/>
      <c r="N4" s="7"/>
      <c r="O4" s="7"/>
      <c r="P4" s="7"/>
    </row>
    <row r="5" spans="1:27" ht="5.25" customHeight="1">
      <c r="A5" s="10"/>
      <c r="B5" s="10"/>
      <c r="C5" s="13"/>
      <c r="D5" s="13"/>
      <c r="E5" s="13"/>
      <c r="F5" s="10"/>
      <c r="G5" s="10"/>
      <c r="H5" s="10"/>
      <c r="I5" s="10"/>
      <c r="J5" s="10"/>
      <c r="K5" s="10"/>
      <c r="L5" s="7"/>
      <c r="M5" s="7"/>
      <c r="N5" s="7"/>
      <c r="O5" s="7"/>
      <c r="P5" s="7"/>
    </row>
    <row r="6" spans="1:27" ht="15.75" thickBot="1">
      <c r="A6" s="462" t="s">
        <v>65</v>
      </c>
      <c r="B6" s="462"/>
      <c r="C6" s="462"/>
      <c r="D6" s="462"/>
      <c r="E6" s="27"/>
      <c r="F6" s="28">
        <v>12</v>
      </c>
      <c r="G6" s="29"/>
      <c r="H6" s="247" t="s">
        <v>413</v>
      </c>
      <c r="I6" s="247"/>
      <c r="J6" s="247" t="str">
        <f>M8</f>
        <v>P1</v>
      </c>
      <c r="K6" s="248"/>
      <c r="L6" s="7"/>
      <c r="M6" s="7"/>
      <c r="N6" s="7"/>
      <c r="O6" s="7"/>
      <c r="P6" s="7"/>
    </row>
    <row r="7" spans="1:27" ht="15.75" thickBot="1">
      <c r="A7" s="10"/>
      <c r="B7" s="82"/>
      <c r="C7" s="83"/>
      <c r="D7" s="83"/>
      <c r="E7" s="83"/>
      <c r="F7" s="457" t="s">
        <v>686</v>
      </c>
      <c r="G7" s="457"/>
      <c r="H7" s="457"/>
      <c r="I7" s="457"/>
      <c r="J7" s="457"/>
      <c r="K7" s="458"/>
      <c r="L7" s="7"/>
      <c r="M7" s="7"/>
      <c r="N7" s="7"/>
      <c r="O7" s="7"/>
      <c r="P7" s="7"/>
    </row>
    <row r="8" spans="1:27" s="123" customFormat="1" ht="18.75" customHeight="1" thickBot="1">
      <c r="A8" s="30"/>
      <c r="B8" s="84"/>
      <c r="C8" s="85"/>
      <c r="D8" s="86"/>
      <c r="E8" s="87" t="str">
        <f>CONCATENATE(Control!$B$4, " Recom")</f>
        <v>LCRB Recom</v>
      </c>
      <c r="F8" s="87" t="str">
        <f>CONCATENATE(Control!$B$4, " Request")</f>
        <v>LCRB Request</v>
      </c>
      <c r="G8" s="88"/>
      <c r="H8" s="88" t="s">
        <v>55</v>
      </c>
      <c r="I8" s="88"/>
      <c r="J8" s="88" t="s">
        <v>52</v>
      </c>
      <c r="K8" s="89" t="s">
        <v>47</v>
      </c>
      <c r="L8" s="8"/>
      <c r="M8" s="126" t="s">
        <v>153</v>
      </c>
      <c r="N8" s="8"/>
      <c r="O8" s="8"/>
      <c r="P8" s="8"/>
      <c r="Q8" s="459" t="str">
        <f>CONCATENATE(Control!$B$4, " Recommend")</f>
        <v>LCRB Recommend</v>
      </c>
      <c r="R8" s="460"/>
      <c r="S8" s="460"/>
      <c r="T8" s="460"/>
      <c r="U8" s="160"/>
      <c r="V8" s="125"/>
      <c r="W8" s="162"/>
      <c r="X8" s="459" t="s">
        <v>117</v>
      </c>
      <c r="Y8" s="460"/>
      <c r="Z8" s="460"/>
      <c r="AA8" s="193"/>
    </row>
    <row r="9" spans="1:27" ht="39.75" thickBot="1">
      <c r="A9" s="10"/>
      <c r="B9" s="74" t="s">
        <v>62</v>
      </c>
      <c r="C9" s="33"/>
      <c r="D9" s="35"/>
      <c r="E9" s="33"/>
      <c r="F9" s="73"/>
      <c r="G9" s="33"/>
      <c r="H9" s="33"/>
      <c r="I9" s="33"/>
      <c r="J9" s="33"/>
      <c r="K9" s="35"/>
      <c r="L9" s="7"/>
      <c r="M9" s="126" t="s">
        <v>259</v>
      </c>
      <c r="N9" s="175" t="s">
        <v>167</v>
      </c>
      <c r="O9" s="105" t="s">
        <v>101</v>
      </c>
      <c r="P9" s="105" t="s">
        <v>162</v>
      </c>
      <c r="Q9" s="106" t="s">
        <v>163</v>
      </c>
      <c r="R9" s="174" t="s">
        <v>165</v>
      </c>
      <c r="S9" s="107" t="s">
        <v>102</v>
      </c>
      <c r="T9" s="174" t="s">
        <v>164</v>
      </c>
      <c r="U9" s="108" t="s">
        <v>52</v>
      </c>
      <c r="V9" s="144" t="s">
        <v>144</v>
      </c>
      <c r="W9" s="163" t="s">
        <v>154</v>
      </c>
      <c r="X9" s="189" t="s">
        <v>165</v>
      </c>
      <c r="Y9" s="107" t="s">
        <v>102</v>
      </c>
      <c r="Z9" s="174" t="s">
        <v>164</v>
      </c>
      <c r="AA9" s="194" t="s">
        <v>52</v>
      </c>
    </row>
    <row r="10" spans="1:27">
      <c r="A10" s="10"/>
      <c r="B10" s="73"/>
      <c r="C10" s="32" t="str">
        <f>+Control!A146</f>
        <v>LCRB Funds</v>
      </c>
      <c r="D10" s="35"/>
      <c r="E10" s="36">
        <v>0</v>
      </c>
      <c r="F10" s="37">
        <v>0</v>
      </c>
      <c r="G10" s="38"/>
      <c r="H10" s="38"/>
      <c r="I10" s="38"/>
      <c r="J10" s="39">
        <f t="shared" ref="J10:J23" si="0">F10+H10</f>
        <v>0</v>
      </c>
      <c r="K10" s="40" t="str">
        <f t="shared" ref="K10:K24" si="1">IF(J$24=0,"-",J10/J$24)</f>
        <v>-</v>
      </c>
      <c r="L10" s="7"/>
      <c r="M10" s="128"/>
      <c r="N10" s="73" t="s">
        <v>168</v>
      </c>
      <c r="O10" s="117">
        <v>0</v>
      </c>
      <c r="P10" s="117"/>
      <c r="Q10" s="114"/>
      <c r="R10" s="109"/>
      <c r="S10" s="196">
        <v>0</v>
      </c>
      <c r="T10" s="109">
        <v>0</v>
      </c>
      <c r="U10" s="190">
        <f>ROUND(+S10*T10,0)</f>
        <v>0</v>
      </c>
      <c r="V10" s="198">
        <v>0</v>
      </c>
      <c r="W10" s="197">
        <v>0</v>
      </c>
      <c r="X10" s="145"/>
      <c r="Y10" s="196">
        <v>0</v>
      </c>
      <c r="Z10" s="109">
        <v>0</v>
      </c>
      <c r="AA10" s="190">
        <f>ROUND(+Y10*Z10,0)</f>
        <v>0</v>
      </c>
    </row>
    <row r="11" spans="1:27">
      <c r="A11" s="10"/>
      <c r="B11" s="73"/>
      <c r="C11" s="32" t="str">
        <f>+Control!A147</f>
        <v>Federal Funds</v>
      </c>
      <c r="D11" s="41"/>
      <c r="E11" s="32"/>
      <c r="F11" s="42"/>
      <c r="G11" s="38"/>
      <c r="H11" s="43">
        <v>0</v>
      </c>
      <c r="I11" s="38"/>
      <c r="J11" s="38">
        <f t="shared" si="0"/>
        <v>0</v>
      </c>
      <c r="K11" s="40" t="str">
        <f t="shared" si="1"/>
        <v>-</v>
      </c>
      <c r="L11" s="7"/>
      <c r="M11" s="127"/>
      <c r="N11" s="73" t="s">
        <v>169</v>
      </c>
      <c r="O11" s="117">
        <v>0</v>
      </c>
      <c r="P11" s="117"/>
      <c r="Q11" s="114"/>
      <c r="R11" s="109"/>
      <c r="S11" s="196">
        <v>0</v>
      </c>
      <c r="T11" s="109">
        <v>0</v>
      </c>
      <c r="U11" s="190">
        <f>ROUND(+S11*T11,0)</f>
        <v>0</v>
      </c>
      <c r="V11" s="198">
        <v>0</v>
      </c>
      <c r="W11" s="197">
        <v>0</v>
      </c>
      <c r="X11" s="145"/>
      <c r="Y11" s="196">
        <v>0</v>
      </c>
      <c r="Z11" s="109">
        <v>0</v>
      </c>
      <c r="AA11" s="190">
        <f t="shared" ref="AA11:AA19" si="2">ROUND(+Y11*Z11,0)</f>
        <v>0</v>
      </c>
    </row>
    <row r="12" spans="1:27">
      <c r="A12" s="10"/>
      <c r="B12" s="73"/>
      <c r="C12" s="32" t="str">
        <f>+Control!A148</f>
        <v>State Funds</v>
      </c>
      <c r="D12" s="41"/>
      <c r="E12" s="32"/>
      <c r="F12" s="42"/>
      <c r="G12" s="38"/>
      <c r="H12" s="44">
        <v>0</v>
      </c>
      <c r="I12" s="38"/>
      <c r="J12" s="38">
        <f t="shared" si="0"/>
        <v>0</v>
      </c>
      <c r="K12" s="40" t="str">
        <f t="shared" si="1"/>
        <v>-</v>
      </c>
      <c r="L12" s="7"/>
      <c r="M12" s="127"/>
      <c r="N12" s="73" t="s">
        <v>170</v>
      </c>
      <c r="O12" s="117" t="str">
        <f>IF(D123=0," ",D123)</f>
        <v xml:space="preserve"> </v>
      </c>
      <c r="P12" s="117" t="str">
        <f>IF(F123=0," ",F123)</f>
        <v xml:space="preserve"> </v>
      </c>
      <c r="Q12" s="114">
        <f>J123</f>
        <v>0</v>
      </c>
      <c r="R12" s="109">
        <f>E147</f>
        <v>0</v>
      </c>
      <c r="S12" s="196">
        <f>ROUND(E150,2)</f>
        <v>0</v>
      </c>
      <c r="T12" s="109">
        <f>E148</f>
        <v>0</v>
      </c>
      <c r="U12" s="190">
        <f>ROUND(+S12*T12,0)</f>
        <v>0</v>
      </c>
      <c r="V12" s="198">
        <f>+F153</f>
        <v>0</v>
      </c>
      <c r="W12" s="197">
        <f>F152</f>
        <v>0</v>
      </c>
      <c r="X12" s="145">
        <f>F147</f>
        <v>0</v>
      </c>
      <c r="Y12" s="196">
        <f>ROUND(F150,2)</f>
        <v>0</v>
      </c>
      <c r="Z12" s="109">
        <f>F148</f>
        <v>0</v>
      </c>
      <c r="AA12" s="190">
        <f t="shared" si="2"/>
        <v>0</v>
      </c>
    </row>
    <row r="13" spans="1:27">
      <c r="A13" s="10"/>
      <c r="B13" s="73"/>
      <c r="C13" s="32" t="str">
        <f>+Control!A149</f>
        <v>Other County Funds</v>
      </c>
      <c r="D13" s="35"/>
      <c r="E13" s="33"/>
      <c r="F13" s="42"/>
      <c r="G13" s="38"/>
      <c r="H13" s="44">
        <v>0</v>
      </c>
      <c r="I13" s="38"/>
      <c r="J13" s="38">
        <f t="shared" si="0"/>
        <v>0</v>
      </c>
      <c r="K13" s="40" t="str">
        <f t="shared" si="1"/>
        <v>-</v>
      </c>
      <c r="L13" s="7"/>
      <c r="M13" s="127"/>
      <c r="N13" s="73" t="s">
        <v>171</v>
      </c>
      <c r="O13" s="117" t="str">
        <f>IF(D156=0," ",D156)</f>
        <v xml:space="preserve"> </v>
      </c>
      <c r="P13" s="117" t="str">
        <f>IF(F156=0," ",F156)</f>
        <v xml:space="preserve"> </v>
      </c>
      <c r="Q13" s="114">
        <f>J156</f>
        <v>0</v>
      </c>
      <c r="R13" s="109">
        <f>E180</f>
        <v>0</v>
      </c>
      <c r="S13" s="196">
        <f>ROUND(+E183,2)</f>
        <v>0</v>
      </c>
      <c r="T13" s="109">
        <f>E181</f>
        <v>0</v>
      </c>
      <c r="U13" s="190">
        <f t="shared" ref="U13:U19" si="3">ROUND(+S13*T13,0)</f>
        <v>0</v>
      </c>
      <c r="V13" s="198">
        <f>+F186</f>
        <v>0</v>
      </c>
      <c r="W13" s="197">
        <f>F185</f>
        <v>0</v>
      </c>
      <c r="X13" s="145">
        <f>F180</f>
        <v>0</v>
      </c>
      <c r="Y13" s="196">
        <f>ROUND(+F183,2)</f>
        <v>0</v>
      </c>
      <c r="Z13" s="109">
        <f>F181</f>
        <v>0</v>
      </c>
      <c r="AA13" s="190">
        <f t="shared" si="2"/>
        <v>0</v>
      </c>
    </row>
    <row r="14" spans="1:27">
      <c r="A14" s="10"/>
      <c r="B14" s="73"/>
      <c r="C14" s="32" t="str">
        <f>+Control!A150</f>
        <v>Program Service Fees</v>
      </c>
      <c r="D14" s="35"/>
      <c r="E14" s="33"/>
      <c r="F14" s="42"/>
      <c r="G14" s="38"/>
      <c r="H14" s="44">
        <v>0</v>
      </c>
      <c r="I14" s="38"/>
      <c r="J14" s="38">
        <f t="shared" si="0"/>
        <v>0</v>
      </c>
      <c r="K14" s="40" t="str">
        <f t="shared" si="1"/>
        <v>-</v>
      </c>
      <c r="L14" s="7"/>
      <c r="M14" s="127"/>
      <c r="N14" s="73" t="s">
        <v>172</v>
      </c>
      <c r="O14" s="117" t="str">
        <f>IF(D189=0," ",D189)</f>
        <v xml:space="preserve"> </v>
      </c>
      <c r="P14" s="117" t="str">
        <f>IF(F189=0," ",F189)</f>
        <v xml:space="preserve"> </v>
      </c>
      <c r="Q14" s="114">
        <f>+J189</f>
        <v>0</v>
      </c>
      <c r="R14" s="109">
        <f>+E213</f>
        <v>0</v>
      </c>
      <c r="S14" s="196">
        <f>ROUND(+E216,2)</f>
        <v>0</v>
      </c>
      <c r="T14" s="109">
        <f>+E214</f>
        <v>0</v>
      </c>
      <c r="U14" s="190">
        <f t="shared" si="3"/>
        <v>0</v>
      </c>
      <c r="V14" s="198">
        <f>+F219</f>
        <v>0</v>
      </c>
      <c r="W14" s="197">
        <f>F218</f>
        <v>0</v>
      </c>
      <c r="X14" s="145">
        <f>+F213</f>
        <v>0</v>
      </c>
      <c r="Y14" s="196">
        <f>ROUND(+F216,2)</f>
        <v>0</v>
      </c>
      <c r="Z14" s="109">
        <f>+F214</f>
        <v>0</v>
      </c>
      <c r="AA14" s="190">
        <f t="shared" si="2"/>
        <v>0</v>
      </c>
    </row>
    <row r="15" spans="1:27">
      <c r="A15" s="10"/>
      <c r="B15" s="73"/>
      <c r="C15" s="32" t="str">
        <f>+Control!A151</f>
        <v>United Way</v>
      </c>
      <c r="D15" s="35"/>
      <c r="E15" s="33"/>
      <c r="F15" s="42"/>
      <c r="G15" s="38"/>
      <c r="H15" s="44">
        <v>0</v>
      </c>
      <c r="I15" s="38"/>
      <c r="J15" s="38">
        <f t="shared" si="0"/>
        <v>0</v>
      </c>
      <c r="K15" s="40" t="str">
        <f t="shared" si="1"/>
        <v>-</v>
      </c>
      <c r="L15" s="7"/>
      <c r="M15" s="127"/>
      <c r="N15" s="73" t="s">
        <v>173</v>
      </c>
      <c r="O15" s="117" t="str">
        <f>IF(D222=0," ",D222)</f>
        <v xml:space="preserve"> </v>
      </c>
      <c r="P15" s="117" t="str">
        <f>IF(F222=0," ",F222)</f>
        <v xml:space="preserve"> </v>
      </c>
      <c r="Q15" s="114">
        <f>+J222</f>
        <v>0</v>
      </c>
      <c r="R15" s="109">
        <f>+E246</f>
        <v>0</v>
      </c>
      <c r="S15" s="196">
        <f>ROUND(+E249,2)</f>
        <v>0</v>
      </c>
      <c r="T15" s="109">
        <f>+E247</f>
        <v>0</v>
      </c>
      <c r="U15" s="190">
        <f t="shared" si="3"/>
        <v>0</v>
      </c>
      <c r="V15" s="198">
        <f>+F252</f>
        <v>0</v>
      </c>
      <c r="W15" s="197">
        <f>F251</f>
        <v>0</v>
      </c>
      <c r="X15" s="145">
        <f>+F246</f>
        <v>0</v>
      </c>
      <c r="Y15" s="196">
        <f>ROUND(+F249,2)</f>
        <v>0</v>
      </c>
      <c r="Z15" s="109">
        <f>+F247</f>
        <v>0</v>
      </c>
      <c r="AA15" s="190">
        <f t="shared" si="2"/>
        <v>0</v>
      </c>
    </row>
    <row r="16" spans="1:27">
      <c r="A16" s="10"/>
      <c r="B16" s="73"/>
      <c r="C16" s="32" t="str">
        <f>+Control!A152</f>
        <v>Foundation</v>
      </c>
      <c r="D16" s="35"/>
      <c r="E16" s="33"/>
      <c r="F16" s="42"/>
      <c r="G16" s="38"/>
      <c r="H16" s="44">
        <v>0</v>
      </c>
      <c r="I16" s="38"/>
      <c r="J16" s="38">
        <f t="shared" si="0"/>
        <v>0</v>
      </c>
      <c r="K16" s="40" t="str">
        <f t="shared" si="1"/>
        <v>-</v>
      </c>
      <c r="L16" s="7"/>
      <c r="M16" s="127"/>
      <c r="N16" s="73" t="s">
        <v>174</v>
      </c>
      <c r="O16" s="117" t="str">
        <f>IF(D255=0," ",D255)</f>
        <v xml:space="preserve"> </v>
      </c>
      <c r="P16" s="117" t="str">
        <f>IF(F255=0," ",F255)</f>
        <v xml:space="preserve"> </v>
      </c>
      <c r="Q16" s="114">
        <f>+J255</f>
        <v>0</v>
      </c>
      <c r="R16" s="109">
        <f>+E279</f>
        <v>0</v>
      </c>
      <c r="S16" s="196">
        <f>ROUND(+F282,2)</f>
        <v>0</v>
      </c>
      <c r="T16" s="109">
        <f>+E280</f>
        <v>0</v>
      </c>
      <c r="U16" s="190">
        <f t="shared" si="3"/>
        <v>0</v>
      </c>
      <c r="V16" s="198">
        <f>+F285</f>
        <v>0</v>
      </c>
      <c r="W16" s="197">
        <f>F284</f>
        <v>0</v>
      </c>
      <c r="X16" s="145">
        <f>+F279</f>
        <v>0</v>
      </c>
      <c r="Y16" s="196">
        <f>ROUND(+F282,2)</f>
        <v>0</v>
      </c>
      <c r="Z16" s="109">
        <f>+F280</f>
        <v>0</v>
      </c>
      <c r="AA16" s="190">
        <f t="shared" si="2"/>
        <v>0</v>
      </c>
    </row>
    <row r="17" spans="1:27">
      <c r="A17" s="10"/>
      <c r="B17" s="73"/>
      <c r="C17" s="32" t="str">
        <f>+Control!A153</f>
        <v>Corporate &amp; Individual Donations</v>
      </c>
      <c r="D17" s="35"/>
      <c r="E17" s="33"/>
      <c r="F17" s="42"/>
      <c r="G17" s="38"/>
      <c r="H17" s="44">
        <v>0</v>
      </c>
      <c r="I17" s="38"/>
      <c r="J17" s="38">
        <f t="shared" si="0"/>
        <v>0</v>
      </c>
      <c r="K17" s="40" t="str">
        <f t="shared" si="1"/>
        <v>-</v>
      </c>
      <c r="L17" s="7"/>
      <c r="M17" s="127"/>
      <c r="N17" s="73" t="s">
        <v>175</v>
      </c>
      <c r="O17" s="117" t="str">
        <f>IF(D288=0," ",D288)</f>
        <v xml:space="preserve"> </v>
      </c>
      <c r="P17" s="117" t="str">
        <f>IF(F288=0," ",F288)</f>
        <v xml:space="preserve"> </v>
      </c>
      <c r="Q17" s="114">
        <f>+J288</f>
        <v>0</v>
      </c>
      <c r="R17" s="109">
        <f>+E312</f>
        <v>0</v>
      </c>
      <c r="S17" s="196">
        <f>ROUND(+E315,2)</f>
        <v>0</v>
      </c>
      <c r="T17" s="109">
        <f>+E313</f>
        <v>0</v>
      </c>
      <c r="U17" s="190">
        <f t="shared" si="3"/>
        <v>0</v>
      </c>
      <c r="V17" s="198">
        <f>+F318</f>
        <v>0</v>
      </c>
      <c r="W17" s="197">
        <f>F317</f>
        <v>0</v>
      </c>
      <c r="X17" s="145">
        <f>+F312</f>
        <v>0</v>
      </c>
      <c r="Y17" s="196">
        <f>ROUND(+F315,2)</f>
        <v>0</v>
      </c>
      <c r="Z17" s="109">
        <f>+F313</f>
        <v>0</v>
      </c>
      <c r="AA17" s="190">
        <f t="shared" si="2"/>
        <v>0</v>
      </c>
    </row>
    <row r="18" spans="1:27">
      <c r="A18" s="10"/>
      <c r="B18" s="73"/>
      <c r="C18" s="32" t="str">
        <f>+Control!A154</f>
        <v>In-Kind Donations</v>
      </c>
      <c r="D18" s="35"/>
      <c r="E18" s="33"/>
      <c r="F18" s="42"/>
      <c r="G18" s="38"/>
      <c r="H18" s="44">
        <v>0</v>
      </c>
      <c r="I18" s="38"/>
      <c r="J18" s="38">
        <f t="shared" si="0"/>
        <v>0</v>
      </c>
      <c r="K18" s="40" t="str">
        <f t="shared" si="1"/>
        <v>-</v>
      </c>
      <c r="L18" s="7"/>
      <c r="M18" s="127"/>
      <c r="N18" s="73" t="s">
        <v>176</v>
      </c>
      <c r="O18" s="117" t="str">
        <f>IF(D321=0," ",D321)</f>
        <v xml:space="preserve"> </v>
      </c>
      <c r="P18" s="117" t="str">
        <f>IF(F321=0," ",F321)</f>
        <v xml:space="preserve"> </v>
      </c>
      <c r="Q18" s="114">
        <f>+J321</f>
        <v>0</v>
      </c>
      <c r="R18" s="109">
        <f>+E345</f>
        <v>0</v>
      </c>
      <c r="S18" s="196">
        <f>ROUND(+E348,2)</f>
        <v>0</v>
      </c>
      <c r="T18" s="109">
        <f>+E346</f>
        <v>0</v>
      </c>
      <c r="U18" s="190">
        <f t="shared" si="3"/>
        <v>0</v>
      </c>
      <c r="V18" s="198">
        <f>+F351</f>
        <v>0</v>
      </c>
      <c r="W18" s="197">
        <f>F350</f>
        <v>0</v>
      </c>
      <c r="X18" s="145">
        <f>+F345</f>
        <v>0</v>
      </c>
      <c r="Y18" s="196">
        <f>ROUND(+F348,2)</f>
        <v>0</v>
      </c>
      <c r="Z18" s="109">
        <f>+F346</f>
        <v>0</v>
      </c>
      <c r="AA18" s="190">
        <f t="shared" si="2"/>
        <v>0</v>
      </c>
    </row>
    <row r="19" spans="1:27">
      <c r="A19" s="10"/>
      <c r="B19" s="73"/>
      <c r="C19" s="32" t="str">
        <f>+Control!A155</f>
        <v>Special Events</v>
      </c>
      <c r="D19" s="35"/>
      <c r="E19" s="33"/>
      <c r="F19" s="42"/>
      <c r="G19" s="38"/>
      <c r="H19" s="44">
        <v>0</v>
      </c>
      <c r="I19" s="38"/>
      <c r="J19" s="38">
        <f>F19+H19</f>
        <v>0</v>
      </c>
      <c r="K19" s="40" t="str">
        <f t="shared" si="1"/>
        <v>-</v>
      </c>
      <c r="L19" s="7"/>
      <c r="M19" s="127"/>
      <c r="N19" s="73" t="s">
        <v>177</v>
      </c>
      <c r="O19" s="117" t="str">
        <f>IF(D354=0," ",D354)</f>
        <v xml:space="preserve"> </v>
      </c>
      <c r="P19" s="117" t="str">
        <f>IF(F354=0," ",F354)</f>
        <v xml:space="preserve"> </v>
      </c>
      <c r="Q19" s="114">
        <f>+J354</f>
        <v>0</v>
      </c>
      <c r="R19" s="109">
        <f>+E378</f>
        <v>0</v>
      </c>
      <c r="S19" s="196">
        <f>ROUND(+E381,2)</f>
        <v>0</v>
      </c>
      <c r="T19" s="109">
        <f>+E379</f>
        <v>0</v>
      </c>
      <c r="U19" s="190">
        <f t="shared" si="3"/>
        <v>0</v>
      </c>
      <c r="V19" s="198">
        <f>+F384</f>
        <v>0</v>
      </c>
      <c r="W19" s="197">
        <f>F383</f>
        <v>0</v>
      </c>
      <c r="X19" s="145">
        <f>+F378</f>
        <v>0</v>
      </c>
      <c r="Y19" s="196">
        <f>ROUND(+F381,2)</f>
        <v>0</v>
      </c>
      <c r="Z19" s="109">
        <f>+J379</f>
        <v>0</v>
      </c>
      <c r="AA19" s="190">
        <f t="shared" si="2"/>
        <v>0</v>
      </c>
    </row>
    <row r="20" spans="1:27" ht="15.75" thickBot="1">
      <c r="A20" s="10"/>
      <c r="B20" s="73"/>
      <c r="C20" s="32" t="str">
        <f>+Control!A156</f>
        <v>Interest &amp; Dividends</v>
      </c>
      <c r="D20" s="35"/>
      <c r="E20" s="33"/>
      <c r="F20" s="42"/>
      <c r="G20" s="45"/>
      <c r="H20" s="44">
        <v>0</v>
      </c>
      <c r="I20" s="38"/>
      <c r="J20" s="38">
        <f t="shared" si="0"/>
        <v>0</v>
      </c>
      <c r="K20" s="40" t="str">
        <f t="shared" si="1"/>
        <v>-</v>
      </c>
      <c r="L20" s="7"/>
      <c r="M20" s="129"/>
      <c r="N20" s="90"/>
      <c r="O20" s="110"/>
      <c r="P20" s="179"/>
      <c r="Q20" s="111"/>
      <c r="R20" s="112"/>
      <c r="S20" s="118"/>
      <c r="T20" s="113" t="s">
        <v>52</v>
      </c>
      <c r="U20" s="191">
        <f>SUM(U10:U19)</f>
        <v>0</v>
      </c>
      <c r="V20" s="120"/>
      <c r="W20" s="164"/>
      <c r="X20" s="146"/>
      <c r="Y20" s="118"/>
      <c r="Z20" s="113" t="s">
        <v>52</v>
      </c>
      <c r="AA20" s="191">
        <f>SUM(AA10:AA19)</f>
        <v>0</v>
      </c>
    </row>
    <row r="21" spans="1:27">
      <c r="A21" s="10"/>
      <c r="B21" s="73"/>
      <c r="C21" s="32" t="str">
        <f>+Control!A157</f>
        <v>Gain / Loss on Investments</v>
      </c>
      <c r="D21" s="35"/>
      <c r="E21" s="33"/>
      <c r="F21" s="42"/>
      <c r="G21" s="45"/>
      <c r="H21" s="44">
        <v>0</v>
      </c>
      <c r="I21" s="38"/>
      <c r="J21" s="38">
        <f>F21+H21</f>
        <v>0</v>
      </c>
      <c r="K21" s="40" t="str">
        <f t="shared" si="1"/>
        <v>-</v>
      </c>
      <c r="L21" s="7"/>
      <c r="M21" s="7"/>
      <c r="N21" s="7"/>
      <c r="O21" s="7"/>
      <c r="P21" s="7"/>
    </row>
    <row r="22" spans="1:27">
      <c r="A22" s="10"/>
      <c r="B22" s="73"/>
      <c r="C22" s="32" t="str">
        <f>+Control!A158</f>
        <v>Other</v>
      </c>
      <c r="D22" s="46"/>
      <c r="E22" s="33"/>
      <c r="F22" s="42"/>
      <c r="G22" s="38"/>
      <c r="H22" s="44">
        <v>0</v>
      </c>
      <c r="I22" s="38"/>
      <c r="J22" s="38">
        <f t="shared" si="0"/>
        <v>0</v>
      </c>
      <c r="K22" s="40" t="str">
        <f t="shared" si="1"/>
        <v>-</v>
      </c>
      <c r="L22" s="7"/>
      <c r="M22" s="7"/>
      <c r="N22" s="7"/>
      <c r="O22" s="7"/>
      <c r="P22" s="7"/>
    </row>
    <row r="23" spans="1:27">
      <c r="A23" s="10"/>
      <c r="B23" s="73"/>
      <c r="C23" s="32" t="str">
        <f>+Control!A159</f>
        <v>Other</v>
      </c>
      <c r="D23" s="46"/>
      <c r="E23" s="47"/>
      <c r="F23" s="48"/>
      <c r="G23" s="38"/>
      <c r="H23" s="49">
        <v>0</v>
      </c>
      <c r="I23" s="38"/>
      <c r="J23" s="38">
        <f t="shared" si="0"/>
        <v>0</v>
      </c>
      <c r="K23" s="40" t="str">
        <f t="shared" si="1"/>
        <v>-</v>
      </c>
      <c r="L23" s="7"/>
      <c r="M23" s="7"/>
      <c r="N23" s="7"/>
      <c r="O23" s="7"/>
      <c r="P23" s="7"/>
    </row>
    <row r="24" spans="1:27">
      <c r="A24" s="10"/>
      <c r="B24" s="74" t="s">
        <v>12</v>
      </c>
      <c r="C24" s="33"/>
      <c r="D24" s="35"/>
      <c r="E24" s="50">
        <f>SUM(E10:E23)</f>
        <v>0</v>
      </c>
      <c r="F24" s="51">
        <f>SUM(F10:F23)</f>
        <v>0</v>
      </c>
      <c r="G24" s="52">
        <f>IF($J24=0,0,(F24/$J24))</f>
        <v>0</v>
      </c>
      <c r="H24" s="53">
        <f>SUM(H10:H23)</f>
        <v>0</v>
      </c>
      <c r="I24" s="52">
        <f>IF($J24=0,0,(H24/$J24))</f>
        <v>0</v>
      </c>
      <c r="J24" s="54">
        <f>SUM(J10:J23)</f>
        <v>0</v>
      </c>
      <c r="K24" s="55" t="str">
        <f t="shared" si="1"/>
        <v>-</v>
      </c>
      <c r="L24" s="7"/>
      <c r="M24" s="7"/>
      <c r="N24" s="7"/>
    </row>
    <row r="25" spans="1:27" ht="21.75" customHeight="1" thickBot="1">
      <c r="A25" s="10"/>
      <c r="B25" s="90"/>
      <c r="C25" s="56"/>
      <c r="D25" s="57"/>
      <c r="E25" s="56"/>
      <c r="F25" s="58"/>
      <c r="G25" s="56"/>
      <c r="H25" s="59"/>
      <c r="I25" s="56"/>
      <c r="J25" s="59"/>
      <c r="K25" s="57"/>
      <c r="L25" s="7"/>
      <c r="M25" s="7"/>
      <c r="N25" s="7"/>
      <c r="O25" s="7"/>
      <c r="P25" s="7"/>
    </row>
    <row r="26" spans="1:27" ht="12" customHeight="1" thickBot="1">
      <c r="A26" s="10"/>
      <c r="B26" s="33"/>
      <c r="C26" s="33"/>
      <c r="D26" s="33"/>
      <c r="E26" s="33"/>
      <c r="F26" s="91"/>
      <c r="G26" s="33"/>
      <c r="H26" s="91"/>
      <c r="I26" s="33"/>
      <c r="J26" s="91"/>
      <c r="K26" s="33"/>
      <c r="L26" s="7"/>
      <c r="M26" s="7"/>
      <c r="N26" s="7"/>
      <c r="O26" s="7"/>
      <c r="P26" s="7"/>
    </row>
    <row r="27" spans="1:27" ht="21.75" customHeight="1" thickBot="1">
      <c r="A27" s="10"/>
      <c r="B27" s="92" t="s">
        <v>66</v>
      </c>
      <c r="C27" s="83"/>
      <c r="D27" s="83"/>
      <c r="E27" s="83"/>
      <c r="F27" s="93"/>
      <c r="G27" s="83"/>
      <c r="H27" s="93"/>
      <c r="I27" s="83"/>
      <c r="J27" s="93"/>
      <c r="K27" s="94"/>
      <c r="L27" s="7"/>
      <c r="M27" s="7"/>
      <c r="N27" s="7"/>
      <c r="O27" s="7"/>
      <c r="P27" s="7"/>
    </row>
    <row r="28" spans="1:27" s="123" customFormat="1" ht="30" customHeight="1">
      <c r="A28" s="31"/>
      <c r="B28" s="451" t="s">
        <v>78</v>
      </c>
      <c r="C28" s="452"/>
      <c r="D28" s="452"/>
      <c r="E28" s="95" t="str">
        <f>+E8</f>
        <v>LCRB Recom</v>
      </c>
      <c r="F28" s="95" t="str">
        <f>+$F$8</f>
        <v>LCRB Request</v>
      </c>
      <c r="G28" s="95"/>
      <c r="H28" s="95" t="s">
        <v>56</v>
      </c>
      <c r="I28" s="95"/>
      <c r="J28" s="95" t="s">
        <v>57</v>
      </c>
      <c r="K28" s="96"/>
      <c r="L28" s="8"/>
      <c r="M28" s="8"/>
      <c r="N28" s="8"/>
      <c r="O28" s="8"/>
      <c r="P28" s="8"/>
      <c r="AA28" s="195"/>
    </row>
    <row r="29" spans="1:27">
      <c r="A29" s="132">
        <f>+Control!$C$165</f>
        <v>0</v>
      </c>
      <c r="B29" s="73"/>
      <c r="C29" s="33" t="str">
        <f>Control!$A$165</f>
        <v>Direct Clinical Staff Salaries from Salary Analysis</v>
      </c>
      <c r="D29" s="33"/>
      <c r="E29" s="39">
        <v>0</v>
      </c>
      <c r="F29" s="39">
        <v>0</v>
      </c>
      <c r="G29" s="38"/>
      <c r="H29" s="39">
        <f>H59+H92+H125+H158+H191+H224+H257+H290+H323+H356</f>
        <v>0</v>
      </c>
      <c r="I29" s="38"/>
      <c r="J29" s="39">
        <f>F29+H29</f>
        <v>0</v>
      </c>
      <c r="K29" s="40" t="str">
        <f>IF(J$44=0,"-",J29/J$44)</f>
        <v>-</v>
      </c>
      <c r="L29" s="7"/>
      <c r="M29" s="7"/>
      <c r="N29" s="7"/>
      <c r="O29" s="7"/>
      <c r="P29" s="7"/>
    </row>
    <row r="30" spans="1:27">
      <c r="A30" s="132">
        <f>+Control!$C$166</f>
        <v>0</v>
      </c>
      <c r="B30" s="73"/>
      <c r="C30" s="33" t="str">
        <f>Control!$A$166</f>
        <v>Immediate Sup Salaries from Salary Analysis</v>
      </c>
      <c r="D30" s="33"/>
      <c r="E30" s="38">
        <v>0</v>
      </c>
      <c r="F30" s="38">
        <v>0</v>
      </c>
      <c r="G30" s="38"/>
      <c r="H30" s="38">
        <f t="shared" ref="H30:H43" si="4">H60+H93+H126+H159+H192+H225+H258+H291+H324+H357</f>
        <v>0</v>
      </c>
      <c r="I30" s="38"/>
      <c r="J30" s="38">
        <f t="shared" ref="J30:J43" si="5">F30+H30</f>
        <v>0</v>
      </c>
      <c r="K30" s="40" t="str">
        <f t="shared" ref="K30:K44" si="6">IF(J$44=0,"-",J30/J$44)</f>
        <v>-</v>
      </c>
      <c r="L30" s="7"/>
      <c r="M30" s="7"/>
      <c r="N30" s="7"/>
      <c r="O30" s="7"/>
      <c r="P30" s="7"/>
    </row>
    <row r="31" spans="1:27">
      <c r="A31" s="132">
        <f>+Control!$C$167</f>
        <v>0</v>
      </c>
      <c r="B31" s="73"/>
      <c r="C31" s="33" t="str">
        <f>Control!A167</f>
        <v>Clinical Staff Fringe Benefits</v>
      </c>
      <c r="D31" s="33"/>
      <c r="E31" s="38">
        <v>0</v>
      </c>
      <c r="F31" s="38">
        <v>0</v>
      </c>
      <c r="G31" s="45"/>
      <c r="H31" s="38">
        <f t="shared" si="4"/>
        <v>0</v>
      </c>
      <c r="I31" s="38"/>
      <c r="J31" s="38">
        <f t="shared" si="5"/>
        <v>0</v>
      </c>
      <c r="K31" s="40" t="str">
        <f t="shared" si="6"/>
        <v>-</v>
      </c>
      <c r="L31" s="7"/>
      <c r="M31" s="7"/>
      <c r="N31" s="7"/>
      <c r="O31" s="7"/>
      <c r="P31" s="7"/>
    </row>
    <row r="32" spans="1:27">
      <c r="A32" s="132">
        <f>+Control!$C$168</f>
        <v>0</v>
      </c>
      <c r="B32" s="73"/>
      <c r="C32" s="33" t="str">
        <f>Control!A168</f>
        <v>Utilities for Direct Client Service Areas</v>
      </c>
      <c r="D32" s="33"/>
      <c r="E32" s="38">
        <v>0</v>
      </c>
      <c r="F32" s="38">
        <f t="shared" ref="E32:F43" si="7">ROUND(F62+F95+F128+F161+F194+F227+F260+F293+F326+F359,0)</f>
        <v>0</v>
      </c>
      <c r="G32" s="38"/>
      <c r="H32" s="38">
        <f t="shared" si="4"/>
        <v>0</v>
      </c>
      <c r="I32" s="38"/>
      <c r="J32" s="38">
        <f t="shared" si="5"/>
        <v>0</v>
      </c>
      <c r="K32" s="40" t="str">
        <f t="shared" si="6"/>
        <v>-</v>
      </c>
      <c r="L32" s="7"/>
      <c r="M32" s="7"/>
      <c r="N32" s="7"/>
      <c r="O32" s="7"/>
      <c r="P32" s="7"/>
    </row>
    <row r="33" spans="1:27">
      <c r="A33" s="132">
        <f>+Control!$C$169</f>
        <v>0</v>
      </c>
      <c r="B33" s="73"/>
      <c r="C33" s="33" t="str">
        <f>Control!A169</f>
        <v>Telephone /Cell Phone/Internet</v>
      </c>
      <c r="D33" s="33"/>
      <c r="E33" s="38">
        <v>0</v>
      </c>
      <c r="F33" s="38">
        <v>0</v>
      </c>
      <c r="G33" s="38"/>
      <c r="H33" s="38">
        <f t="shared" si="4"/>
        <v>0</v>
      </c>
      <c r="I33" s="38"/>
      <c r="J33" s="38">
        <f t="shared" si="5"/>
        <v>0</v>
      </c>
      <c r="K33" s="40" t="str">
        <f t="shared" si="6"/>
        <v>-</v>
      </c>
      <c r="L33" s="7"/>
      <c r="M33" s="7"/>
      <c r="N33" s="7"/>
      <c r="AA33"/>
    </row>
    <row r="34" spans="1:27">
      <c r="A34" s="132">
        <f>+Control!$C$170</f>
        <v>0</v>
      </c>
      <c r="B34" s="73"/>
      <c r="C34" s="33" t="str">
        <f>Control!A170</f>
        <v>Consumable Supplies</v>
      </c>
      <c r="D34" s="33"/>
      <c r="E34" s="38">
        <v>0</v>
      </c>
      <c r="F34" s="38">
        <v>0</v>
      </c>
      <c r="G34" s="38"/>
      <c r="H34" s="38">
        <f t="shared" si="4"/>
        <v>0</v>
      </c>
      <c r="I34" s="38"/>
      <c r="J34" s="38">
        <f t="shared" si="5"/>
        <v>0</v>
      </c>
      <c r="K34" s="40" t="str">
        <f t="shared" si="6"/>
        <v>-</v>
      </c>
      <c r="L34" s="7"/>
      <c r="M34" s="7"/>
      <c r="N34" s="7"/>
      <c r="O34" s="7"/>
      <c r="P34" s="7"/>
      <c r="AA34"/>
    </row>
    <row r="35" spans="1:27">
      <c r="A35" s="132">
        <f>+Control!$C$171</f>
        <v>0</v>
      </c>
      <c r="B35" s="73"/>
      <c r="C35" s="33" t="str">
        <f>Control!A171</f>
        <v>Non-consumable Supplies</v>
      </c>
      <c r="D35" s="33"/>
      <c r="E35" s="38">
        <f t="shared" si="7"/>
        <v>0</v>
      </c>
      <c r="F35" s="38">
        <f t="shared" si="7"/>
        <v>0</v>
      </c>
      <c r="G35" s="38"/>
      <c r="H35" s="38">
        <f t="shared" si="4"/>
        <v>0</v>
      </c>
      <c r="I35" s="38"/>
      <c r="J35" s="38">
        <f t="shared" si="5"/>
        <v>0</v>
      </c>
      <c r="K35" s="40" t="str">
        <f t="shared" si="6"/>
        <v>-</v>
      </c>
      <c r="L35" s="7"/>
      <c r="M35" s="7"/>
      <c r="N35" s="7"/>
      <c r="O35" s="7"/>
      <c r="P35" s="7"/>
      <c r="AA35"/>
    </row>
    <row r="36" spans="1:27">
      <c r="A36" s="132">
        <f>+Control!$C$172</f>
        <v>0</v>
      </c>
      <c r="B36" s="73"/>
      <c r="C36" s="33" t="str">
        <f>Control!A172</f>
        <v>Printing</v>
      </c>
      <c r="D36" s="33"/>
      <c r="E36" s="38">
        <f t="shared" si="7"/>
        <v>0</v>
      </c>
      <c r="F36" s="38">
        <f t="shared" si="7"/>
        <v>0</v>
      </c>
      <c r="G36" s="38"/>
      <c r="H36" s="38">
        <f t="shared" si="4"/>
        <v>0</v>
      </c>
      <c r="I36" s="38"/>
      <c r="J36" s="38">
        <f t="shared" si="5"/>
        <v>0</v>
      </c>
      <c r="K36" s="40" t="str">
        <f t="shared" si="6"/>
        <v>-</v>
      </c>
      <c r="L36" s="7"/>
      <c r="M36" s="7"/>
      <c r="N36" s="7"/>
      <c r="O36" s="7"/>
      <c r="P36" s="7"/>
      <c r="AA36"/>
    </row>
    <row r="37" spans="1:27">
      <c r="A37" s="132">
        <f>+Control!$C$173</f>
        <v>0</v>
      </c>
      <c r="B37" s="73"/>
      <c r="C37" s="33" t="str">
        <f>Control!A173</f>
        <v>Mileage</v>
      </c>
      <c r="D37" s="33"/>
      <c r="E37" s="38">
        <v>0</v>
      </c>
      <c r="F37" s="38">
        <v>0</v>
      </c>
      <c r="G37" s="38"/>
      <c r="H37" s="38">
        <f t="shared" si="4"/>
        <v>0</v>
      </c>
      <c r="I37" s="38"/>
      <c r="J37" s="38">
        <f t="shared" si="5"/>
        <v>0</v>
      </c>
      <c r="K37" s="40" t="str">
        <f t="shared" si="6"/>
        <v>-</v>
      </c>
      <c r="L37" s="7"/>
      <c r="M37" s="7"/>
      <c r="N37" s="7"/>
      <c r="O37" s="7"/>
      <c r="P37" s="7"/>
      <c r="AA37"/>
    </row>
    <row r="38" spans="1:27">
      <c r="A38" s="132">
        <f>+Control!$C$174</f>
        <v>1</v>
      </c>
      <c r="B38" s="73"/>
      <c r="C38" s="33" t="str">
        <f>Control!A174</f>
        <v>Rent for Direct Client Service Areas</v>
      </c>
      <c r="D38" s="38"/>
      <c r="E38" s="38">
        <f t="shared" si="7"/>
        <v>0</v>
      </c>
      <c r="F38" s="38">
        <f t="shared" si="7"/>
        <v>0</v>
      </c>
      <c r="G38" s="38"/>
      <c r="H38" s="38">
        <f t="shared" si="4"/>
        <v>0</v>
      </c>
      <c r="I38" s="38"/>
      <c r="J38" s="38">
        <f t="shared" si="5"/>
        <v>0</v>
      </c>
      <c r="K38" s="40" t="str">
        <f t="shared" si="6"/>
        <v>-</v>
      </c>
      <c r="L38" s="7"/>
      <c r="M38" s="7"/>
      <c r="N38" s="7"/>
      <c r="O38" s="7"/>
      <c r="P38" s="7"/>
      <c r="AA38"/>
    </row>
    <row r="39" spans="1:27">
      <c r="A39" s="132">
        <f>+Control!$C$175</f>
        <v>1</v>
      </c>
      <c r="B39" s="73"/>
      <c r="C39" s="33" t="str">
        <f>Control!A175</f>
        <v>Other</v>
      </c>
      <c r="D39" s="38"/>
      <c r="E39" s="38">
        <f t="shared" si="7"/>
        <v>0</v>
      </c>
      <c r="F39" s="38">
        <f t="shared" si="7"/>
        <v>0</v>
      </c>
      <c r="G39" s="38"/>
      <c r="H39" s="38">
        <f t="shared" si="4"/>
        <v>0</v>
      </c>
      <c r="I39" s="38"/>
      <c r="J39" s="38">
        <f t="shared" si="5"/>
        <v>0</v>
      </c>
      <c r="K39" s="40" t="str">
        <f t="shared" si="6"/>
        <v>-</v>
      </c>
      <c r="L39" s="7"/>
      <c r="M39" s="7"/>
      <c r="N39" s="7"/>
      <c r="O39" s="7"/>
      <c r="P39" s="7"/>
      <c r="AA39"/>
    </row>
    <row r="40" spans="1:27">
      <c r="A40" s="132">
        <f>+Control!$C$176</f>
        <v>1</v>
      </c>
      <c r="B40" s="73"/>
      <c r="C40" s="33" t="str">
        <f>Control!A176</f>
        <v>Other</v>
      </c>
      <c r="D40" s="38"/>
      <c r="E40" s="38">
        <f t="shared" si="7"/>
        <v>0</v>
      </c>
      <c r="F40" s="38">
        <f t="shared" si="7"/>
        <v>0</v>
      </c>
      <c r="G40" s="38"/>
      <c r="H40" s="38">
        <f t="shared" si="4"/>
        <v>0</v>
      </c>
      <c r="I40" s="38"/>
      <c r="J40" s="38">
        <f t="shared" si="5"/>
        <v>0</v>
      </c>
      <c r="K40" s="40" t="str">
        <f t="shared" si="6"/>
        <v>-</v>
      </c>
      <c r="L40" s="7"/>
      <c r="M40" s="7"/>
      <c r="N40" s="7"/>
      <c r="O40" s="7"/>
      <c r="P40" s="7"/>
      <c r="AA40"/>
    </row>
    <row r="41" spans="1:27">
      <c r="A41" s="132">
        <f>+Control!$C$177</f>
        <v>1</v>
      </c>
      <c r="B41" s="73"/>
      <c r="C41" s="33" t="str">
        <f>Control!A177</f>
        <v>Other</v>
      </c>
      <c r="D41" s="38"/>
      <c r="E41" s="38">
        <f t="shared" si="7"/>
        <v>0</v>
      </c>
      <c r="F41" s="38">
        <f t="shared" si="7"/>
        <v>0</v>
      </c>
      <c r="G41" s="38"/>
      <c r="H41" s="38">
        <f t="shared" si="4"/>
        <v>0</v>
      </c>
      <c r="I41" s="38"/>
      <c r="J41" s="38">
        <f t="shared" si="5"/>
        <v>0</v>
      </c>
      <c r="K41" s="40" t="str">
        <f t="shared" si="6"/>
        <v>-</v>
      </c>
      <c r="L41" s="7"/>
      <c r="M41" s="7"/>
      <c r="N41" s="7"/>
      <c r="O41" s="7"/>
      <c r="P41" s="7"/>
      <c r="AA41"/>
    </row>
    <row r="42" spans="1:27">
      <c r="A42" s="132">
        <f>+Control!$C$178</f>
        <v>1</v>
      </c>
      <c r="B42" s="73"/>
      <c r="C42" s="33" t="str">
        <f>Control!A178</f>
        <v>Other</v>
      </c>
      <c r="D42" s="38">
        <f>D72</f>
        <v>0</v>
      </c>
      <c r="E42" s="38">
        <f t="shared" si="7"/>
        <v>0</v>
      </c>
      <c r="F42" s="38">
        <f t="shared" si="7"/>
        <v>0</v>
      </c>
      <c r="G42" s="38"/>
      <c r="H42" s="38">
        <f t="shared" si="4"/>
        <v>0</v>
      </c>
      <c r="I42" s="38"/>
      <c r="J42" s="38">
        <f t="shared" si="5"/>
        <v>0</v>
      </c>
      <c r="K42" s="40" t="str">
        <f t="shared" si="6"/>
        <v>-</v>
      </c>
      <c r="L42" s="7"/>
      <c r="M42" s="7"/>
      <c r="N42" s="7"/>
      <c r="O42" s="7"/>
      <c r="P42" s="7"/>
      <c r="AA42"/>
    </row>
    <row r="43" spans="1:27">
      <c r="A43" s="132">
        <f>+Control!$C$179</f>
        <v>1</v>
      </c>
      <c r="B43" s="73"/>
      <c r="C43" s="33" t="str">
        <f>Control!A179</f>
        <v>Other</v>
      </c>
      <c r="D43" s="38">
        <f>D73</f>
        <v>0</v>
      </c>
      <c r="E43" s="38">
        <f t="shared" si="7"/>
        <v>0</v>
      </c>
      <c r="F43" s="38">
        <f t="shared" si="7"/>
        <v>0</v>
      </c>
      <c r="G43" s="60"/>
      <c r="H43" s="38">
        <f t="shared" si="4"/>
        <v>0</v>
      </c>
      <c r="I43" s="60"/>
      <c r="J43" s="60">
        <f t="shared" si="5"/>
        <v>0</v>
      </c>
      <c r="K43" s="40" t="str">
        <f t="shared" si="6"/>
        <v>-</v>
      </c>
      <c r="L43" s="7"/>
      <c r="M43" s="7"/>
      <c r="N43" s="7"/>
      <c r="O43" s="7"/>
      <c r="P43" s="7"/>
      <c r="AA43"/>
    </row>
    <row r="44" spans="1:27">
      <c r="A44" s="10"/>
      <c r="B44" s="74" t="s">
        <v>48</v>
      </c>
      <c r="C44" s="33"/>
      <c r="D44" s="33"/>
      <c r="E44" s="61">
        <f>SUM(E29:E43)</f>
        <v>0</v>
      </c>
      <c r="F44" s="54">
        <f>SUM(F29:F43)</f>
        <v>0</v>
      </c>
      <c r="G44" s="52"/>
      <c r="H44" s="54">
        <f>SUM(H29:H43)</f>
        <v>0</v>
      </c>
      <c r="I44" s="52">
        <f>IF($J44=0,0,(H44/$J44))</f>
        <v>0</v>
      </c>
      <c r="J44" s="39">
        <f>SUM(J29:J43)</f>
        <v>0</v>
      </c>
      <c r="K44" s="55" t="str">
        <f t="shared" si="6"/>
        <v>-</v>
      </c>
      <c r="L44" s="7"/>
      <c r="M44" s="7"/>
      <c r="N44" s="7"/>
      <c r="O44" s="7"/>
      <c r="P44" s="7"/>
      <c r="AA44"/>
    </row>
    <row r="45" spans="1:27">
      <c r="A45" s="10"/>
      <c r="B45" s="74"/>
      <c r="C45" s="33" t="s">
        <v>74</v>
      </c>
      <c r="D45" s="33"/>
      <c r="E45" s="62">
        <f>IF(E$24=0,0,(E44/E$24))</f>
        <v>0</v>
      </c>
      <c r="F45" s="63">
        <f>IF(F$24=0,0,(F44/F$24))</f>
        <v>0</v>
      </c>
      <c r="G45" s="64"/>
      <c r="H45" s="63">
        <f>IF(H$24=0,0,(H44/H$24))</f>
        <v>0</v>
      </c>
      <c r="I45" s="45"/>
      <c r="J45" s="63">
        <f>IF(J$24=0,0,(J44/J$24))</f>
        <v>0</v>
      </c>
      <c r="K45" s="40"/>
      <c r="L45" s="7"/>
      <c r="M45" s="7"/>
      <c r="N45" s="7"/>
      <c r="O45" s="7"/>
      <c r="P45" s="7"/>
      <c r="AA45"/>
    </row>
    <row r="46" spans="1:27">
      <c r="A46" s="10"/>
      <c r="B46" s="74" t="s">
        <v>79</v>
      </c>
      <c r="C46" s="34"/>
      <c r="D46" s="34"/>
      <c r="E46" s="39">
        <v>0</v>
      </c>
      <c r="F46" s="39">
        <v>0</v>
      </c>
      <c r="G46" s="38"/>
      <c r="H46" s="39">
        <f>H76+H109+H142+H175+H208+H241+H274+H307+H340+H373</f>
        <v>0</v>
      </c>
      <c r="I46" s="38"/>
      <c r="J46" s="39">
        <f>F46+H46</f>
        <v>0</v>
      </c>
      <c r="K46" s="35"/>
      <c r="L46" s="7"/>
      <c r="M46" s="7"/>
      <c r="N46" s="7"/>
      <c r="O46" s="7"/>
      <c r="P46" s="7"/>
      <c r="AA46"/>
    </row>
    <row r="47" spans="1:27" ht="15.75" customHeight="1">
      <c r="A47" s="10"/>
      <c r="B47" s="75"/>
      <c r="C47" s="33" t="s">
        <v>74</v>
      </c>
      <c r="D47" s="33"/>
      <c r="E47" s="62">
        <f>IF(E$24=0,0,(E46/E$24))</f>
        <v>0</v>
      </c>
      <c r="F47" s="63">
        <f>IF(F$24=0,0,(F46/F$24))</f>
        <v>0</v>
      </c>
      <c r="G47" s="33"/>
      <c r="H47" s="63">
        <f>IF(H$24=0,0,(H46/H$24))</f>
        <v>0</v>
      </c>
      <c r="I47" s="33"/>
      <c r="J47" s="63">
        <f>IF(J$24=0,0,(J46/J$24))</f>
        <v>0</v>
      </c>
      <c r="K47" s="35"/>
      <c r="L47" s="7"/>
      <c r="M47" s="7"/>
      <c r="N47" s="7"/>
      <c r="O47" s="7"/>
      <c r="P47" s="7"/>
      <c r="AA47"/>
    </row>
    <row r="48" spans="1:27">
      <c r="A48" s="10"/>
      <c r="B48" s="74" t="s">
        <v>49</v>
      </c>
      <c r="C48" s="33"/>
      <c r="D48" s="33"/>
      <c r="E48" s="61">
        <f>E44+E46</f>
        <v>0</v>
      </c>
      <c r="F48" s="54">
        <f>F44+F46</f>
        <v>0</v>
      </c>
      <c r="G48" s="65"/>
      <c r="H48" s="66">
        <f>H44+H46</f>
        <v>0</v>
      </c>
      <c r="I48" s="65"/>
      <c r="J48" s="66">
        <f>J44+J46</f>
        <v>0</v>
      </c>
      <c r="K48" s="35"/>
      <c r="L48" s="7"/>
      <c r="M48" s="7"/>
      <c r="N48" s="7"/>
      <c r="O48" s="7"/>
      <c r="P48" s="7"/>
      <c r="AA48"/>
    </row>
    <row r="49" spans="1:27" ht="14.25" customHeight="1">
      <c r="A49" s="10"/>
      <c r="B49" s="73"/>
      <c r="C49" s="33"/>
      <c r="D49" s="33"/>
      <c r="E49" s="33"/>
      <c r="F49" s="33"/>
      <c r="G49" s="33"/>
      <c r="H49" s="33"/>
      <c r="I49" s="33"/>
      <c r="J49" s="33"/>
      <c r="K49" s="35"/>
      <c r="L49" s="7"/>
      <c r="M49" s="7"/>
      <c r="N49" s="7"/>
      <c r="O49" s="7"/>
      <c r="P49" s="7"/>
      <c r="AA49"/>
    </row>
    <row r="50" spans="1:27" ht="15.75" thickBot="1">
      <c r="A50" s="10"/>
      <c r="B50" s="74" t="s">
        <v>36</v>
      </c>
      <c r="C50" s="33"/>
      <c r="D50" s="33"/>
      <c r="E50" s="97">
        <f>E24-E48</f>
        <v>0</v>
      </c>
      <c r="F50" s="97">
        <f>F24-F48</f>
        <v>0</v>
      </c>
      <c r="G50" s="98"/>
      <c r="H50" s="97">
        <f>H24-H48</f>
        <v>0</v>
      </c>
      <c r="I50" s="99"/>
      <c r="J50" s="97">
        <f>J24-J48</f>
        <v>0</v>
      </c>
      <c r="K50" s="35"/>
      <c r="L50" s="7"/>
      <c r="M50" s="7"/>
      <c r="N50" s="7"/>
      <c r="O50" s="7"/>
      <c r="P50" s="7"/>
      <c r="AA50"/>
    </row>
    <row r="51" spans="1:27" ht="8.25" customHeight="1" thickTop="1">
      <c r="A51" s="11"/>
      <c r="B51" s="75"/>
      <c r="C51" s="32"/>
      <c r="D51" s="32"/>
      <c r="E51" s="32"/>
      <c r="F51" s="32"/>
      <c r="G51" s="32"/>
      <c r="H51" s="32"/>
      <c r="I51" s="32"/>
      <c r="J51" s="32"/>
      <c r="K51" s="41"/>
      <c r="AA51"/>
    </row>
    <row r="52" spans="1:27" ht="9" customHeight="1">
      <c r="A52" s="11"/>
      <c r="B52" s="75"/>
      <c r="C52" s="32"/>
      <c r="D52" s="32"/>
      <c r="E52" s="32"/>
      <c r="F52" s="32"/>
      <c r="G52" s="32"/>
      <c r="H52" s="32"/>
      <c r="I52" s="32"/>
      <c r="J52" s="32"/>
      <c r="K52" s="41"/>
      <c r="AA52"/>
    </row>
    <row r="53" spans="1:27">
      <c r="A53" s="11"/>
      <c r="B53" s="75"/>
      <c r="C53" s="32"/>
      <c r="D53" s="32"/>
      <c r="E53" s="32"/>
      <c r="F53" s="70"/>
      <c r="G53" s="71"/>
      <c r="H53" s="71"/>
      <c r="I53" s="71"/>
      <c r="J53" s="70"/>
      <c r="K53" s="41"/>
      <c r="AA53"/>
    </row>
    <row r="54" spans="1:27" ht="15.75" thickBot="1">
      <c r="A54" s="11"/>
      <c r="B54" s="100"/>
      <c r="C54" s="80"/>
      <c r="D54" s="80"/>
      <c r="E54" s="80"/>
      <c r="F54" s="79"/>
      <c r="G54" s="79"/>
      <c r="H54" s="80"/>
      <c r="I54" s="80"/>
      <c r="J54" s="79"/>
      <c r="K54" s="81"/>
      <c r="AA54"/>
    </row>
    <row r="55" spans="1:27" ht="7.5" customHeight="1" thickBot="1">
      <c r="A55" s="11"/>
      <c r="B55" s="32"/>
      <c r="C55" s="32"/>
      <c r="D55" s="32"/>
      <c r="E55" s="32"/>
      <c r="F55" s="32"/>
      <c r="G55" s="32"/>
      <c r="H55" s="32"/>
      <c r="I55" s="32"/>
      <c r="J55" s="32"/>
      <c r="K55" s="32"/>
      <c r="AA55"/>
    </row>
    <row r="56" spans="1:27" ht="12.75" customHeight="1" thickBot="1">
      <c r="A56" s="11"/>
      <c r="B56" s="201" t="s">
        <v>402</v>
      </c>
      <c r="C56" s="101"/>
      <c r="D56" s="237" t="str">
        <f>CONCATENATE($J$6,"U1")</f>
        <v>P1U1</v>
      </c>
      <c r="E56" s="32"/>
      <c r="F56" s="32"/>
      <c r="G56" s="32"/>
      <c r="H56" s="32"/>
      <c r="I56" s="32"/>
      <c r="J56" s="32"/>
      <c r="K56" s="32"/>
      <c r="AA56"/>
    </row>
    <row r="57" spans="1:27">
      <c r="A57" s="11"/>
      <c r="B57" s="453" t="s">
        <v>67</v>
      </c>
      <c r="C57" s="454"/>
      <c r="D57" s="102"/>
      <c r="E57" s="173" t="s">
        <v>162</v>
      </c>
      <c r="F57" s="461"/>
      <c r="G57" s="455"/>
      <c r="H57" s="456" t="s">
        <v>68</v>
      </c>
      <c r="I57" s="456"/>
      <c r="J57" s="103"/>
      <c r="K57" s="104"/>
      <c r="AA57"/>
    </row>
    <row r="58" spans="1:27" ht="26.25">
      <c r="A58" s="10"/>
      <c r="B58" s="451" t="s">
        <v>78</v>
      </c>
      <c r="C58" s="452"/>
      <c r="D58" s="452"/>
      <c r="E58" s="95" t="str">
        <f>+E8</f>
        <v>LCRB Recom</v>
      </c>
      <c r="F58" s="95" t="str">
        <f>+F8</f>
        <v>LCRB Request</v>
      </c>
      <c r="G58" s="95"/>
      <c r="H58" s="95" t="s">
        <v>55</v>
      </c>
      <c r="I58" s="95"/>
      <c r="J58" s="95" t="s">
        <v>64</v>
      </c>
      <c r="K58" s="96"/>
      <c r="AA58"/>
    </row>
    <row r="59" spans="1:27">
      <c r="A59" s="10"/>
      <c r="B59" s="73"/>
      <c r="C59" s="33" t="str">
        <f>$C$29</f>
        <v>Direct Clinical Staff Salaries from Salary Analysis</v>
      </c>
      <c r="D59" s="33"/>
      <c r="E59" s="39">
        <v>0</v>
      </c>
      <c r="F59" s="43">
        <v>0</v>
      </c>
      <c r="G59" s="338"/>
      <c r="H59" s="43">
        <v>0</v>
      </c>
      <c r="I59" s="38"/>
      <c r="J59" s="39">
        <f>F59+H59</f>
        <v>0</v>
      </c>
      <c r="K59" s="40" t="str">
        <f>IF(J74=0,"-",J59/J74)</f>
        <v>-</v>
      </c>
      <c r="AA59"/>
    </row>
    <row r="60" spans="1:27">
      <c r="A60" s="10"/>
      <c r="B60" s="73"/>
      <c r="C60" s="33" t="str">
        <f>$C$30</f>
        <v>Immediate Sup Salaries from Salary Analysis</v>
      </c>
      <c r="D60" s="33"/>
      <c r="E60" s="39">
        <v>0</v>
      </c>
      <c r="F60" s="43">
        <v>0</v>
      </c>
      <c r="G60" s="338"/>
      <c r="H60" s="43">
        <v>0</v>
      </c>
      <c r="I60" s="38"/>
      <c r="J60" s="38">
        <f t="shared" ref="J60:J73" si="8">F60+H60</f>
        <v>0</v>
      </c>
      <c r="K60" s="40" t="str">
        <f>IF(J74=0,"-",J60/J74)</f>
        <v>-</v>
      </c>
      <c r="AA60"/>
    </row>
    <row r="61" spans="1:27">
      <c r="A61" s="10"/>
      <c r="B61" s="73"/>
      <c r="C61" s="33" t="str">
        <f>$C$31</f>
        <v>Clinical Staff Fringe Benefits</v>
      </c>
      <c r="D61" s="33"/>
      <c r="E61" s="39">
        <v>0</v>
      </c>
      <c r="F61" s="43">
        <v>0</v>
      </c>
      <c r="G61" s="38"/>
      <c r="H61" s="43">
        <v>0</v>
      </c>
      <c r="I61" s="38"/>
      <c r="J61" s="38">
        <f t="shared" si="8"/>
        <v>0</v>
      </c>
      <c r="K61" s="40" t="str">
        <f>IF(J74=0,"-",J61/J74)</f>
        <v>-</v>
      </c>
      <c r="AA61"/>
    </row>
    <row r="62" spans="1:27">
      <c r="A62" s="10"/>
      <c r="B62" s="73"/>
      <c r="C62" s="33" t="str">
        <f>$C$32</f>
        <v>Utilities for Direct Client Service Areas</v>
      </c>
      <c r="D62" s="33"/>
      <c r="E62" s="39">
        <f t="shared" ref="E62:E73" si="9">+F62</f>
        <v>0</v>
      </c>
      <c r="F62" s="43">
        <v>0</v>
      </c>
      <c r="G62" s="38"/>
      <c r="H62" s="43">
        <v>0</v>
      </c>
      <c r="I62" s="38"/>
      <c r="J62" s="38">
        <f t="shared" si="8"/>
        <v>0</v>
      </c>
      <c r="K62" s="40" t="str">
        <f>IF(J74=0,"-",J62/J74)</f>
        <v>-</v>
      </c>
      <c r="AA62"/>
    </row>
    <row r="63" spans="1:27">
      <c r="A63" s="10"/>
      <c r="B63" s="73"/>
      <c r="C63" s="33" t="str">
        <f>$C$33</f>
        <v>Telephone /Cell Phone/Internet</v>
      </c>
      <c r="D63" s="33"/>
      <c r="E63" s="39">
        <v>0</v>
      </c>
      <c r="F63" s="43">
        <v>0</v>
      </c>
      <c r="G63" s="38"/>
      <c r="H63" s="43">
        <v>0</v>
      </c>
      <c r="I63" s="38"/>
      <c r="J63" s="38">
        <f t="shared" si="8"/>
        <v>0</v>
      </c>
      <c r="K63" s="40" t="str">
        <f>IF(J74=0,"-",J63/J74)</f>
        <v>-</v>
      </c>
      <c r="AA63"/>
    </row>
    <row r="64" spans="1:27">
      <c r="A64" s="10"/>
      <c r="B64" s="73"/>
      <c r="C64" s="33" t="str">
        <f>$C$34</f>
        <v>Consumable Supplies</v>
      </c>
      <c r="D64" s="33"/>
      <c r="E64" s="39">
        <v>0</v>
      </c>
      <c r="F64" s="43">
        <v>0</v>
      </c>
      <c r="G64" s="38"/>
      <c r="H64" s="43">
        <v>0</v>
      </c>
      <c r="I64" s="38"/>
      <c r="J64" s="38">
        <f t="shared" si="8"/>
        <v>0</v>
      </c>
      <c r="K64" s="40" t="str">
        <f>IF(J74=0,"-",J64/J74)</f>
        <v>-</v>
      </c>
      <c r="AA64"/>
    </row>
    <row r="65" spans="1:27">
      <c r="A65" s="10"/>
      <c r="B65" s="73"/>
      <c r="C65" s="33" t="str">
        <f>$C$35</f>
        <v>Non-consumable Supplies</v>
      </c>
      <c r="D65" s="33"/>
      <c r="E65" s="39">
        <f t="shared" si="9"/>
        <v>0</v>
      </c>
      <c r="F65" s="43">
        <v>0</v>
      </c>
      <c r="G65" s="38"/>
      <c r="H65" s="43">
        <v>0</v>
      </c>
      <c r="I65" s="38"/>
      <c r="J65" s="38">
        <f t="shared" si="8"/>
        <v>0</v>
      </c>
      <c r="K65" s="40" t="str">
        <f>IF(J74=0,"-",J65/J74)</f>
        <v>-</v>
      </c>
      <c r="AA65"/>
    </row>
    <row r="66" spans="1:27">
      <c r="A66" s="10"/>
      <c r="B66" s="73"/>
      <c r="C66" s="33" t="str">
        <f>$C$36</f>
        <v>Printing</v>
      </c>
      <c r="D66" s="33"/>
      <c r="E66" s="39">
        <f t="shared" si="9"/>
        <v>0</v>
      </c>
      <c r="F66" s="43">
        <v>0</v>
      </c>
      <c r="G66" s="38"/>
      <c r="H66" s="43">
        <v>0</v>
      </c>
      <c r="I66" s="38"/>
      <c r="J66" s="38">
        <f t="shared" si="8"/>
        <v>0</v>
      </c>
      <c r="K66" s="40" t="str">
        <f>IF(J74=0,"-",J66/J74)</f>
        <v>-</v>
      </c>
      <c r="AA66"/>
    </row>
    <row r="67" spans="1:27">
      <c r="A67" s="10"/>
      <c r="B67" s="73"/>
      <c r="C67" s="33" t="str">
        <f>$C$37</f>
        <v>Mileage</v>
      </c>
      <c r="D67" s="33"/>
      <c r="E67" s="39">
        <v>0</v>
      </c>
      <c r="F67" s="43">
        <v>0</v>
      </c>
      <c r="G67" s="38"/>
      <c r="H67" s="43">
        <v>0</v>
      </c>
      <c r="I67" s="38"/>
      <c r="J67" s="38">
        <f t="shared" si="8"/>
        <v>0</v>
      </c>
      <c r="K67" s="40" t="str">
        <f>IF(J74=0,"-",J67/J74)</f>
        <v>-</v>
      </c>
      <c r="AA67"/>
    </row>
    <row r="68" spans="1:27">
      <c r="A68" s="10"/>
      <c r="B68" s="73"/>
      <c r="C68" s="33" t="str">
        <f>$C$38</f>
        <v>Rent for Direct Client Service Areas</v>
      </c>
      <c r="D68" s="33"/>
      <c r="E68" s="39">
        <f t="shared" si="9"/>
        <v>0</v>
      </c>
      <c r="F68" s="367">
        <v>0</v>
      </c>
      <c r="G68" s="38"/>
      <c r="H68" s="43">
        <v>0</v>
      </c>
      <c r="I68" s="38"/>
      <c r="J68" s="38">
        <f t="shared" si="8"/>
        <v>0</v>
      </c>
      <c r="K68" s="40" t="str">
        <f>IF(J74=0,"-",J68/J74)</f>
        <v>-</v>
      </c>
      <c r="AA68"/>
    </row>
    <row r="69" spans="1:27">
      <c r="A69" s="10"/>
      <c r="B69" s="73"/>
      <c r="C69" s="33" t="str">
        <f>$C$39</f>
        <v>Other</v>
      </c>
      <c r="D69" s="130"/>
      <c r="E69" s="39">
        <f t="shared" si="9"/>
        <v>0</v>
      </c>
      <c r="F69" s="367">
        <v>0</v>
      </c>
      <c r="G69" s="38"/>
      <c r="H69" s="43">
        <v>0</v>
      </c>
      <c r="I69" s="38"/>
      <c r="J69" s="38">
        <f t="shared" si="8"/>
        <v>0</v>
      </c>
      <c r="K69" s="40" t="str">
        <f>IF(J74=0,"-",J69/J74)</f>
        <v>-</v>
      </c>
      <c r="AA69"/>
    </row>
    <row r="70" spans="1:27">
      <c r="A70" s="10"/>
      <c r="B70" s="73"/>
      <c r="C70" s="33" t="str">
        <f>$C$40</f>
        <v>Other</v>
      </c>
      <c r="D70" s="130"/>
      <c r="E70" s="39">
        <f t="shared" si="9"/>
        <v>0</v>
      </c>
      <c r="F70" s="43"/>
      <c r="G70" s="38"/>
      <c r="H70" s="43">
        <v>0</v>
      </c>
      <c r="I70" s="38"/>
      <c r="J70" s="38">
        <f t="shared" si="8"/>
        <v>0</v>
      </c>
      <c r="K70" s="40" t="str">
        <f>IF(J74=0,"-",J70/J74)</f>
        <v>-</v>
      </c>
      <c r="AA70"/>
    </row>
    <row r="71" spans="1:27">
      <c r="A71" s="10"/>
      <c r="B71" s="73"/>
      <c r="C71" s="33" t="str">
        <f>$C$41</f>
        <v>Other</v>
      </c>
      <c r="D71" s="130"/>
      <c r="E71" s="39">
        <f t="shared" si="9"/>
        <v>0</v>
      </c>
      <c r="F71" s="43"/>
      <c r="G71" s="38"/>
      <c r="H71" s="43">
        <v>0</v>
      </c>
      <c r="I71" s="38"/>
      <c r="J71" s="38">
        <f t="shared" si="8"/>
        <v>0</v>
      </c>
      <c r="K71" s="40" t="str">
        <f>IF(J74=0,"-",J71/J74)</f>
        <v>-</v>
      </c>
      <c r="AA71"/>
    </row>
    <row r="72" spans="1:27">
      <c r="A72" s="10"/>
      <c r="B72" s="73"/>
      <c r="C72" s="33" t="str">
        <f>$C$42</f>
        <v>Other</v>
      </c>
      <c r="D72" s="119"/>
      <c r="E72" s="39">
        <f t="shared" si="9"/>
        <v>0</v>
      </c>
      <c r="F72" s="43"/>
      <c r="G72" s="38"/>
      <c r="H72" s="43">
        <v>0</v>
      </c>
      <c r="I72" s="38"/>
      <c r="J72" s="38">
        <f t="shared" si="8"/>
        <v>0</v>
      </c>
      <c r="K72" s="40" t="str">
        <f>IF(J74=0,"-",J72/J74)</f>
        <v>-</v>
      </c>
      <c r="AA72"/>
    </row>
    <row r="73" spans="1:27">
      <c r="A73" s="10"/>
      <c r="B73" s="73"/>
      <c r="C73" s="33" t="str">
        <f>$C$43</f>
        <v>Other</v>
      </c>
      <c r="D73" s="119"/>
      <c r="E73" s="39">
        <f t="shared" si="9"/>
        <v>0</v>
      </c>
      <c r="F73" s="43"/>
      <c r="G73" s="60"/>
      <c r="H73" s="43">
        <v>0</v>
      </c>
      <c r="I73" s="60"/>
      <c r="J73" s="60">
        <f t="shared" si="8"/>
        <v>0</v>
      </c>
      <c r="K73" s="40" t="str">
        <f>IF(J74=0,"-",J73/J74)</f>
        <v>-</v>
      </c>
      <c r="AA73"/>
    </row>
    <row r="74" spans="1:27">
      <c r="A74" s="11"/>
      <c r="B74" s="74" t="s">
        <v>59</v>
      </c>
      <c r="C74" s="33"/>
      <c r="D74" s="33"/>
      <c r="E74" s="61">
        <f>ROUND(SUM(E59:E73),0)</f>
        <v>0</v>
      </c>
      <c r="F74" s="61">
        <f>ROUND(SUM(F59:F73),0)</f>
        <v>0</v>
      </c>
      <c r="G74" s="52"/>
      <c r="H74" s="54">
        <f>SUM(H59:H73)</f>
        <v>0</v>
      </c>
      <c r="I74" s="52">
        <f>IF($J74=0,0,(H74/$J74))</f>
        <v>0</v>
      </c>
      <c r="J74" s="61">
        <f>ROUND(SUM(J59:J73),0)</f>
        <v>0</v>
      </c>
      <c r="K74" s="55" t="str">
        <f>IF(J74=0,"-",J74/J74)</f>
        <v>-</v>
      </c>
      <c r="AA74"/>
    </row>
    <row r="75" spans="1:27">
      <c r="A75" s="11"/>
      <c r="B75" s="74"/>
      <c r="C75" s="33" t="s">
        <v>58</v>
      </c>
      <c r="D75" s="33"/>
      <c r="E75" s="62">
        <f>IF(E$78=0,0,(E74/E78))</f>
        <v>0</v>
      </c>
      <c r="F75" s="63">
        <f>IF(F78=0,0,(F74/F78))</f>
        <v>0</v>
      </c>
      <c r="G75" s="64"/>
      <c r="H75" s="63">
        <f>IF(H78=0,0,(H74/H78))</f>
        <v>0</v>
      </c>
      <c r="I75" s="45"/>
      <c r="J75" s="63">
        <f>IF(J78=0,0,(J74/J78))</f>
        <v>0</v>
      </c>
      <c r="K75" s="40"/>
      <c r="AA75"/>
    </row>
    <row r="76" spans="1:27">
      <c r="A76" s="11"/>
      <c r="B76" s="74" t="s">
        <v>79</v>
      </c>
      <c r="C76" s="34"/>
      <c r="D76" s="34"/>
      <c r="E76" s="39">
        <v>0</v>
      </c>
      <c r="F76" s="43">
        <v>0</v>
      </c>
      <c r="G76" s="38"/>
      <c r="H76" s="43">
        <v>0</v>
      </c>
      <c r="I76" s="38"/>
      <c r="J76" s="38">
        <f>ROUND(F76+H76,0)</f>
        <v>0</v>
      </c>
      <c r="K76" s="35"/>
      <c r="AA76"/>
    </row>
    <row r="77" spans="1:27">
      <c r="A77" s="11"/>
      <c r="B77" s="75"/>
      <c r="C77" s="33" t="s">
        <v>58</v>
      </c>
      <c r="D77" s="33"/>
      <c r="E77" s="62">
        <f>IF(E78=0,0,(E76/E78))</f>
        <v>0</v>
      </c>
      <c r="F77" s="62">
        <f>IF(F78=0,0,(F76/F78))</f>
        <v>0</v>
      </c>
      <c r="G77" s="33"/>
      <c r="H77" s="62">
        <f>IF(H78=0,0,(H76/H78))</f>
        <v>0</v>
      </c>
      <c r="I77" s="33"/>
      <c r="J77" s="62">
        <f>IF(J78=0,0,(J76/J78))</f>
        <v>0</v>
      </c>
      <c r="K77" s="35"/>
      <c r="AA77"/>
    </row>
    <row r="78" spans="1:27">
      <c r="A78" s="11"/>
      <c r="B78" s="74" t="s">
        <v>49</v>
      </c>
      <c r="C78" s="33"/>
      <c r="D78" s="33"/>
      <c r="E78" s="61">
        <f>ROUND(E74+E76,0)</f>
        <v>0</v>
      </c>
      <c r="F78" s="61">
        <f>ROUND(F74+F76,0)</f>
        <v>0</v>
      </c>
      <c r="G78" s="65"/>
      <c r="H78" s="61">
        <f>ROUND(H74+H76,0)</f>
        <v>0</v>
      </c>
      <c r="I78" s="65"/>
      <c r="J78" s="61">
        <f>ROUND(J74+J76,0)</f>
        <v>0</v>
      </c>
      <c r="K78" s="35"/>
      <c r="AA78"/>
    </row>
    <row r="79" spans="1:27">
      <c r="A79" s="11"/>
      <c r="B79" s="73"/>
      <c r="C79" s="33" t="s">
        <v>69</v>
      </c>
      <c r="D79" s="33"/>
      <c r="E79" s="45">
        <f>IF(E$48=0,0,(E78/E$48))</f>
        <v>0</v>
      </c>
      <c r="F79" s="64">
        <f>IF(F$48=0,0,(F78/F$48))</f>
        <v>0</v>
      </c>
      <c r="G79" s="33"/>
      <c r="H79" s="64">
        <f>IF(H$48=0,0,(H78/H$48))</f>
        <v>0</v>
      </c>
      <c r="I79" s="33"/>
      <c r="J79" s="64">
        <f>IF(J$48=0,0,(J78/J$48))</f>
        <v>0</v>
      </c>
      <c r="K79" s="35"/>
      <c r="AA79"/>
    </row>
    <row r="80" spans="1:27" ht="6.75" customHeight="1">
      <c r="A80" s="11"/>
      <c r="B80" s="75"/>
      <c r="C80" s="32"/>
      <c r="D80" s="32"/>
      <c r="E80" s="32"/>
      <c r="F80" s="32"/>
      <c r="G80" s="32"/>
      <c r="H80" s="32"/>
      <c r="I80" s="32"/>
      <c r="J80" s="32"/>
      <c r="K80" s="41"/>
      <c r="AA80"/>
    </row>
    <row r="81" spans="1:27">
      <c r="A81" s="11"/>
      <c r="B81" s="76" t="s">
        <v>70</v>
      </c>
      <c r="C81" s="32"/>
      <c r="D81" s="32"/>
      <c r="E81" s="67">
        <v>0</v>
      </c>
      <c r="F81" s="68">
        <v>0</v>
      </c>
      <c r="G81" s="67"/>
      <c r="H81" s="68">
        <v>0</v>
      </c>
      <c r="I81" s="67"/>
      <c r="J81" s="67">
        <f>F81+H81</f>
        <v>0</v>
      </c>
      <c r="K81" s="41"/>
      <c r="AA81"/>
    </row>
    <row r="82" spans="1:27">
      <c r="A82" s="11"/>
      <c r="B82" s="171" t="s">
        <v>178</v>
      </c>
      <c r="C82" s="32"/>
      <c r="D82" s="32"/>
      <c r="E82" s="67">
        <v>0</v>
      </c>
      <c r="F82" s="68">
        <v>0</v>
      </c>
      <c r="G82" s="67"/>
      <c r="H82" s="68">
        <v>0</v>
      </c>
      <c r="I82" s="67"/>
      <c r="J82" s="67">
        <f>F82+H82</f>
        <v>0</v>
      </c>
      <c r="K82" s="41"/>
      <c r="AA82"/>
    </row>
    <row r="83" spans="1:27">
      <c r="A83" s="11"/>
      <c r="B83" s="76" t="s">
        <v>50</v>
      </c>
      <c r="C83" s="32"/>
      <c r="D83" s="32"/>
      <c r="E83" s="69">
        <f>IF(E81=0,0,ROUND((E78/E81),2))</f>
        <v>0</v>
      </c>
      <c r="F83" s="69">
        <f>IF(F81=0,0,ROUND((F78/F81),2))</f>
        <v>0</v>
      </c>
      <c r="G83" s="69"/>
      <c r="H83" s="69">
        <f>IF(H81=0,0,ROUND((H78/H81),2))</f>
        <v>0</v>
      </c>
      <c r="I83" s="69"/>
      <c r="J83" s="69">
        <f>IF(J81=0,0,ROUND((J78/J81),2))</f>
        <v>0</v>
      </c>
      <c r="K83" s="41"/>
      <c r="AA83"/>
    </row>
    <row r="84" spans="1:27">
      <c r="A84" s="11"/>
      <c r="B84" s="171" t="str">
        <f>CONCATENATE("Unit of Service Cost Requested from ",Control!$B$4)</f>
        <v>Unit of Service Cost Requested from LCRB</v>
      </c>
      <c r="C84" s="32"/>
      <c r="D84" s="32"/>
      <c r="E84" s="69">
        <f>IF(E82=0,,ROUND((E78/E82),2))</f>
        <v>0</v>
      </c>
      <c r="F84" s="69">
        <f>IF(F82=0,,ROUND((F78/F82),2))</f>
        <v>0</v>
      </c>
      <c r="G84" s="69"/>
      <c r="H84" s="69">
        <f>IF(H82=0,,ROUND((H78/H82),2))</f>
        <v>0</v>
      </c>
      <c r="I84" s="69"/>
      <c r="J84" s="69">
        <f>IF(J82=0,,ROUND((J78/J82),2))</f>
        <v>0</v>
      </c>
      <c r="K84" s="41"/>
      <c r="AA84"/>
    </row>
    <row r="85" spans="1:27" ht="5.25" customHeight="1">
      <c r="A85" s="11"/>
      <c r="B85" s="171"/>
      <c r="C85" s="32"/>
      <c r="D85" s="32"/>
      <c r="E85" s="116"/>
      <c r="F85" s="116"/>
      <c r="G85" s="32"/>
      <c r="H85" s="32"/>
      <c r="I85" s="32"/>
      <c r="J85" s="32"/>
      <c r="K85" s="41"/>
      <c r="AA85"/>
    </row>
    <row r="86" spans="1:27" ht="14.25" customHeight="1" thickBot="1">
      <c r="A86" s="11"/>
      <c r="B86" s="171" t="s">
        <v>161</v>
      </c>
      <c r="C86" s="32"/>
      <c r="D86" s="32"/>
      <c r="E86" s="32"/>
      <c r="F86" s="78">
        <v>0</v>
      </c>
      <c r="G86" s="71"/>
      <c r="H86" s="71"/>
      <c r="I86" s="71"/>
      <c r="J86" s="70"/>
      <c r="K86" s="41"/>
      <c r="AA86"/>
    </row>
    <row r="87" spans="1:27" ht="15.75" thickBot="1">
      <c r="A87" s="11"/>
      <c r="B87" s="449" t="s">
        <v>51</v>
      </c>
      <c r="C87" s="450"/>
      <c r="D87" s="450"/>
      <c r="E87" s="77"/>
      <c r="F87" s="78">
        <v>0</v>
      </c>
      <c r="G87" s="79"/>
      <c r="H87" s="80"/>
      <c r="I87" s="80"/>
      <c r="J87" s="199"/>
      <c r="K87" s="81"/>
      <c r="AA87"/>
    </row>
    <row r="88" spans="1:27" ht="6" customHeight="1" thickBot="1">
      <c r="A88" s="11"/>
      <c r="B88" s="32"/>
      <c r="C88" s="32"/>
      <c r="D88" s="32"/>
      <c r="E88" s="32"/>
      <c r="F88" s="32"/>
      <c r="G88" s="32"/>
      <c r="H88" s="32"/>
      <c r="I88" s="32"/>
      <c r="J88" s="32"/>
      <c r="K88" s="32"/>
      <c r="AA88"/>
    </row>
    <row r="89" spans="1:27" ht="13.5" customHeight="1" thickBot="1">
      <c r="A89" s="11"/>
      <c r="B89" s="201" t="s">
        <v>403</v>
      </c>
      <c r="C89" s="101"/>
      <c r="D89" s="237" t="str">
        <f>CONCATENATE($J$6,"U2")</f>
        <v>P1U2</v>
      </c>
      <c r="E89" s="32"/>
      <c r="F89" s="32"/>
      <c r="G89" s="32"/>
      <c r="H89" s="32"/>
      <c r="I89" s="32"/>
      <c r="J89" s="32"/>
      <c r="K89" s="32"/>
      <c r="AA89"/>
    </row>
    <row r="90" spans="1:27">
      <c r="A90" s="11"/>
      <c r="B90" s="453" t="s">
        <v>67</v>
      </c>
      <c r="C90" s="454"/>
      <c r="D90" s="102"/>
      <c r="E90" s="173" t="s">
        <v>162</v>
      </c>
      <c r="F90" s="455"/>
      <c r="G90" s="455"/>
      <c r="H90" s="456" t="s">
        <v>68</v>
      </c>
      <c r="I90" s="456"/>
      <c r="J90" s="103"/>
      <c r="K90" s="104"/>
      <c r="AA90"/>
    </row>
    <row r="91" spans="1:27" ht="16.5" customHeight="1">
      <c r="A91" s="11"/>
      <c r="B91" s="451" t="s">
        <v>78</v>
      </c>
      <c r="C91" s="452"/>
      <c r="D91" s="452"/>
      <c r="E91" s="95" t="str">
        <f>+E8</f>
        <v>LCRB Recom</v>
      </c>
      <c r="F91" s="95" t="str">
        <f>+F8</f>
        <v>LCRB Request</v>
      </c>
      <c r="G91" s="95"/>
      <c r="H91" s="95" t="s">
        <v>55</v>
      </c>
      <c r="I91" s="95"/>
      <c r="J91" s="95" t="s">
        <v>64</v>
      </c>
      <c r="K91" s="96"/>
      <c r="AA91"/>
    </row>
    <row r="92" spans="1:27">
      <c r="A92" s="11"/>
      <c r="B92" s="73"/>
      <c r="C92" s="33" t="str">
        <f>$C$29</f>
        <v>Direct Clinical Staff Salaries from Salary Analysis</v>
      </c>
      <c r="D92" s="33"/>
      <c r="E92" s="39">
        <v>0</v>
      </c>
      <c r="F92" s="43">
        <v>0</v>
      </c>
      <c r="G92" s="38">
        <f>'Salary Analysis'!Q6</f>
        <v>0</v>
      </c>
      <c r="H92" s="43">
        <v>0</v>
      </c>
      <c r="I92" s="38"/>
      <c r="J92" s="39">
        <f t="shared" ref="J92:J106" si="10">F92+H92</f>
        <v>0</v>
      </c>
      <c r="K92" s="40" t="str">
        <f>IF(J107=0,"-",J92/J107)</f>
        <v>-</v>
      </c>
      <c r="AA92"/>
    </row>
    <row r="93" spans="1:27">
      <c r="A93" s="11"/>
      <c r="B93" s="73"/>
      <c r="C93" s="33" t="str">
        <f>$C$30</f>
        <v>Immediate Sup Salaries from Salary Analysis</v>
      </c>
      <c r="D93" s="33"/>
      <c r="E93" s="39">
        <f t="shared" ref="E93:E106" si="11">+F93</f>
        <v>0</v>
      </c>
      <c r="F93" s="43">
        <v>0</v>
      </c>
      <c r="G93" s="38"/>
      <c r="H93" s="44">
        <v>0</v>
      </c>
      <c r="I93" s="38"/>
      <c r="J93" s="38">
        <f t="shared" si="10"/>
        <v>0</v>
      </c>
      <c r="K93" s="40" t="str">
        <f>IF(J107=0,"-",J93/J107)</f>
        <v>-</v>
      </c>
      <c r="AA93"/>
    </row>
    <row r="94" spans="1:27">
      <c r="A94" s="11"/>
      <c r="B94" s="73"/>
      <c r="C94" s="33" t="str">
        <f>$C$31</f>
        <v>Clinical Staff Fringe Benefits</v>
      </c>
      <c r="D94" s="33"/>
      <c r="E94" s="39">
        <f t="shared" si="11"/>
        <v>0</v>
      </c>
      <c r="F94" s="43">
        <v>0</v>
      </c>
      <c r="G94" s="38"/>
      <c r="H94" s="44">
        <v>0</v>
      </c>
      <c r="I94" s="38"/>
      <c r="J94" s="38">
        <f t="shared" si="10"/>
        <v>0</v>
      </c>
      <c r="K94" s="40" t="str">
        <f>IF(J107=0,"-",J94/J107)</f>
        <v>-</v>
      </c>
      <c r="AA94"/>
    </row>
    <row r="95" spans="1:27">
      <c r="A95" s="11"/>
      <c r="B95" s="73"/>
      <c r="C95" s="33" t="str">
        <f>$C$32</f>
        <v>Utilities for Direct Client Service Areas</v>
      </c>
      <c r="D95" s="33"/>
      <c r="E95" s="39">
        <f t="shared" si="11"/>
        <v>0</v>
      </c>
      <c r="F95" s="43">
        <v>0</v>
      </c>
      <c r="G95" s="38"/>
      <c r="H95" s="44">
        <v>0</v>
      </c>
      <c r="I95" s="38"/>
      <c r="J95" s="38">
        <f t="shared" si="10"/>
        <v>0</v>
      </c>
      <c r="K95" s="40" t="str">
        <f>IF(J107=0,"-",J95/J107)</f>
        <v>-</v>
      </c>
      <c r="AA95"/>
    </row>
    <row r="96" spans="1:27">
      <c r="A96" s="11"/>
      <c r="B96" s="73"/>
      <c r="C96" s="33" t="str">
        <f>$C$33</f>
        <v>Telephone /Cell Phone/Internet</v>
      </c>
      <c r="D96" s="33"/>
      <c r="E96" s="39">
        <f t="shared" si="11"/>
        <v>0</v>
      </c>
      <c r="F96" s="43">
        <v>0</v>
      </c>
      <c r="G96" s="38"/>
      <c r="H96" s="44">
        <v>0</v>
      </c>
      <c r="I96" s="38"/>
      <c r="J96" s="38">
        <f t="shared" si="10"/>
        <v>0</v>
      </c>
      <c r="K96" s="40" t="str">
        <f>IF(J107=0,"-",J96/J107)</f>
        <v>-</v>
      </c>
      <c r="AA96"/>
    </row>
    <row r="97" spans="1:27">
      <c r="A97" s="11"/>
      <c r="B97" s="73"/>
      <c r="C97" s="33" t="str">
        <f>$C$34</f>
        <v>Consumable Supplies</v>
      </c>
      <c r="D97" s="33"/>
      <c r="E97" s="39">
        <f t="shared" si="11"/>
        <v>0</v>
      </c>
      <c r="F97" s="43">
        <v>0</v>
      </c>
      <c r="G97" s="38"/>
      <c r="H97" s="44">
        <v>0</v>
      </c>
      <c r="I97" s="38"/>
      <c r="J97" s="38">
        <f t="shared" si="10"/>
        <v>0</v>
      </c>
      <c r="K97" s="40" t="str">
        <f>IF(J107=0,"-",J97/J107)</f>
        <v>-</v>
      </c>
      <c r="AA97"/>
    </row>
    <row r="98" spans="1:27">
      <c r="A98" s="11"/>
      <c r="B98" s="73"/>
      <c r="C98" s="33" t="str">
        <f>$C$35</f>
        <v>Non-consumable Supplies</v>
      </c>
      <c r="D98" s="33"/>
      <c r="E98" s="39">
        <f t="shared" si="11"/>
        <v>0</v>
      </c>
      <c r="F98" s="43">
        <v>0</v>
      </c>
      <c r="G98" s="38"/>
      <c r="H98" s="44">
        <v>0</v>
      </c>
      <c r="I98" s="38"/>
      <c r="J98" s="38">
        <f t="shared" si="10"/>
        <v>0</v>
      </c>
      <c r="K98" s="40" t="str">
        <f>IF(J107=0,"-",J98/J107)</f>
        <v>-</v>
      </c>
      <c r="AA98"/>
    </row>
    <row r="99" spans="1:27">
      <c r="A99" s="11"/>
      <c r="B99" s="73"/>
      <c r="C99" s="33" t="str">
        <f>$C$36</f>
        <v>Printing</v>
      </c>
      <c r="D99" s="33"/>
      <c r="E99" s="39">
        <f t="shared" si="11"/>
        <v>0</v>
      </c>
      <c r="F99" s="43">
        <v>0</v>
      </c>
      <c r="G99" s="38"/>
      <c r="H99" s="44">
        <v>0</v>
      </c>
      <c r="I99" s="38"/>
      <c r="J99" s="38">
        <f t="shared" si="10"/>
        <v>0</v>
      </c>
      <c r="K99" s="40" t="str">
        <f>IF(J107=0,"-",J99/J107)</f>
        <v>-</v>
      </c>
      <c r="AA99"/>
    </row>
    <row r="100" spans="1:27">
      <c r="A100" s="11"/>
      <c r="B100" s="73"/>
      <c r="C100" s="33" t="str">
        <f>$C$37</f>
        <v>Mileage</v>
      </c>
      <c r="D100" s="33"/>
      <c r="E100" s="39">
        <f t="shared" si="11"/>
        <v>0</v>
      </c>
      <c r="F100" s="43">
        <v>0</v>
      </c>
      <c r="G100" s="38"/>
      <c r="H100" s="44">
        <v>0</v>
      </c>
      <c r="I100" s="38"/>
      <c r="J100" s="38">
        <f t="shared" si="10"/>
        <v>0</v>
      </c>
      <c r="K100" s="40" t="str">
        <f>IF(J107=0,"-",J100/J107)</f>
        <v>-</v>
      </c>
      <c r="AA100"/>
    </row>
    <row r="101" spans="1:27">
      <c r="A101" s="11"/>
      <c r="B101" s="73"/>
      <c r="C101" s="33" t="str">
        <f>$C$38</f>
        <v>Rent for Direct Client Service Areas</v>
      </c>
      <c r="D101" s="33"/>
      <c r="E101" s="39">
        <f t="shared" si="11"/>
        <v>0</v>
      </c>
      <c r="F101" s="43">
        <v>0</v>
      </c>
      <c r="G101" s="38"/>
      <c r="H101" s="44">
        <v>0</v>
      </c>
      <c r="I101" s="38"/>
      <c r="J101" s="38">
        <f t="shared" si="10"/>
        <v>0</v>
      </c>
      <c r="K101" s="40" t="str">
        <f>IF(J107=0,"-",J101/J107)</f>
        <v>-</v>
      </c>
      <c r="AA101"/>
    </row>
    <row r="102" spans="1:27">
      <c r="A102" s="11"/>
      <c r="B102" s="73"/>
      <c r="C102" s="33" t="str">
        <f>$C$39</f>
        <v>Other</v>
      </c>
      <c r="D102" s="72"/>
      <c r="E102" s="39">
        <f t="shared" si="11"/>
        <v>0</v>
      </c>
      <c r="F102" s="43">
        <v>0</v>
      </c>
      <c r="G102" s="38"/>
      <c r="H102" s="44">
        <v>0</v>
      </c>
      <c r="I102" s="38"/>
      <c r="J102" s="38">
        <f t="shared" si="10"/>
        <v>0</v>
      </c>
      <c r="K102" s="40" t="str">
        <f>IF(J107=0,"-",J102/J107)</f>
        <v>-</v>
      </c>
      <c r="AA102"/>
    </row>
    <row r="103" spans="1:27">
      <c r="A103" s="11"/>
      <c r="B103" s="73"/>
      <c r="C103" s="33" t="str">
        <f>$C$40</f>
        <v>Other</v>
      </c>
      <c r="D103" s="38"/>
      <c r="E103" s="39">
        <f t="shared" si="11"/>
        <v>0</v>
      </c>
      <c r="F103" s="43"/>
      <c r="G103" s="38"/>
      <c r="H103" s="44">
        <v>0</v>
      </c>
      <c r="I103" s="38"/>
      <c r="J103" s="38">
        <f t="shared" si="10"/>
        <v>0</v>
      </c>
      <c r="K103" s="40" t="str">
        <f>IF(J107=0,"-",J103/J107)</f>
        <v>-</v>
      </c>
      <c r="AA103"/>
    </row>
    <row r="104" spans="1:27">
      <c r="A104" s="11"/>
      <c r="B104" s="73"/>
      <c r="C104" s="33" t="str">
        <f>$C$41</f>
        <v>Other</v>
      </c>
      <c r="D104" s="38"/>
      <c r="E104" s="39">
        <f t="shared" si="11"/>
        <v>0</v>
      </c>
      <c r="F104" s="43"/>
      <c r="G104" s="38"/>
      <c r="H104" s="44">
        <v>0</v>
      </c>
      <c r="I104" s="38"/>
      <c r="J104" s="38">
        <f t="shared" si="10"/>
        <v>0</v>
      </c>
      <c r="K104" s="40" t="str">
        <f>IF(J107=0,"-",J104/J107)</f>
        <v>-</v>
      </c>
      <c r="AA104"/>
    </row>
    <row r="105" spans="1:27">
      <c r="A105" s="11"/>
      <c r="B105" s="73"/>
      <c r="C105" s="33" t="str">
        <f>$C$42</f>
        <v>Other</v>
      </c>
      <c r="D105" s="38">
        <f>D72</f>
        <v>0</v>
      </c>
      <c r="E105" s="39">
        <f t="shared" si="11"/>
        <v>0</v>
      </c>
      <c r="F105" s="43"/>
      <c r="G105" s="38"/>
      <c r="H105" s="44">
        <v>0</v>
      </c>
      <c r="I105" s="38"/>
      <c r="J105" s="38">
        <f t="shared" si="10"/>
        <v>0</v>
      </c>
      <c r="K105" s="40" t="str">
        <f>IF(J107=0,"-",J105/J107)</f>
        <v>-</v>
      </c>
      <c r="AA105"/>
    </row>
    <row r="106" spans="1:27">
      <c r="A106" s="11"/>
      <c r="B106" s="73"/>
      <c r="C106" s="33" t="str">
        <f>$C$43</f>
        <v>Other</v>
      </c>
      <c r="D106" s="38">
        <f>D73</f>
        <v>0</v>
      </c>
      <c r="E106" s="39">
        <f t="shared" si="11"/>
        <v>0</v>
      </c>
      <c r="F106" s="43"/>
      <c r="G106" s="60"/>
      <c r="H106" s="49">
        <v>0</v>
      </c>
      <c r="I106" s="60"/>
      <c r="J106" s="60">
        <f t="shared" si="10"/>
        <v>0</v>
      </c>
      <c r="K106" s="40" t="str">
        <f>IF(J107=0,"-",J106/J107)</f>
        <v>-</v>
      </c>
      <c r="AA106"/>
    </row>
    <row r="107" spans="1:27">
      <c r="A107" s="11"/>
      <c r="B107" s="74" t="s">
        <v>59</v>
      </c>
      <c r="C107" s="33"/>
      <c r="D107" s="33"/>
      <c r="E107" s="61">
        <f>ROUND(SUM(E92:E106),0)</f>
        <v>0</v>
      </c>
      <c r="F107" s="61">
        <f>ROUND(SUM(F92:F106),0)</f>
        <v>0</v>
      </c>
      <c r="G107" s="52">
        <f>IF($J107=0,0,(F107/$J107))</f>
        <v>0</v>
      </c>
      <c r="H107" s="54">
        <f>SUM(H92:H106)</f>
        <v>0</v>
      </c>
      <c r="I107" s="52">
        <f>IF($J107=0,0,(H107/$J107))</f>
        <v>0</v>
      </c>
      <c r="J107" s="61">
        <f>ROUND(SUM(J92:J106),0)</f>
        <v>0</v>
      </c>
      <c r="K107" s="55" t="str">
        <f>IF(J107=0,"-",J107/J107)</f>
        <v>-</v>
      </c>
      <c r="AA107"/>
    </row>
    <row r="108" spans="1:27">
      <c r="A108" s="11"/>
      <c r="B108" s="74"/>
      <c r="C108" s="33" t="s">
        <v>58</v>
      </c>
      <c r="D108" s="33"/>
      <c r="E108" s="62">
        <f>IF(E$78=0,0,(E107/E111))</f>
        <v>0</v>
      </c>
      <c r="F108" s="63">
        <f>IF(F111=0,0,(F107/F111))</f>
        <v>0</v>
      </c>
      <c r="G108" s="64"/>
      <c r="H108" s="63">
        <f>IF(H111=0,0,(H107/H111))</f>
        <v>0</v>
      </c>
      <c r="I108" s="45"/>
      <c r="J108" s="63">
        <f>IF(J111=0,0,(J107/J111))</f>
        <v>0</v>
      </c>
      <c r="K108" s="40"/>
      <c r="AA108"/>
    </row>
    <row r="109" spans="1:27">
      <c r="A109" s="11"/>
      <c r="B109" s="74" t="s">
        <v>79</v>
      </c>
      <c r="C109" s="34"/>
      <c r="D109" s="34"/>
      <c r="E109" s="39">
        <v>0</v>
      </c>
      <c r="F109" s="43">
        <v>0</v>
      </c>
      <c r="G109" s="38"/>
      <c r="H109" s="43">
        <v>0</v>
      </c>
      <c r="I109" s="38"/>
      <c r="J109" s="38">
        <f>ROUND(F109+H109,0)</f>
        <v>0</v>
      </c>
      <c r="K109" s="35"/>
      <c r="AA109"/>
    </row>
    <row r="110" spans="1:27">
      <c r="A110" s="11"/>
      <c r="B110" s="75"/>
      <c r="C110" s="33" t="s">
        <v>58</v>
      </c>
      <c r="D110" s="33"/>
      <c r="E110" s="62">
        <f>IF(E111=0,0,(E109/E111))</f>
        <v>0</v>
      </c>
      <c r="F110" s="62">
        <f>IF(F111=0,0,(F109/F111))</f>
        <v>0</v>
      </c>
      <c r="G110" s="33"/>
      <c r="H110" s="62">
        <f>IF(H111=0,0,(H109/H111))</f>
        <v>0</v>
      </c>
      <c r="I110" s="33"/>
      <c r="J110" s="62">
        <f>IF(J111=0,0,(J109/J111))</f>
        <v>0</v>
      </c>
      <c r="K110" s="35"/>
      <c r="AA110"/>
    </row>
    <row r="111" spans="1:27">
      <c r="A111" s="11"/>
      <c r="B111" s="74" t="s">
        <v>49</v>
      </c>
      <c r="C111" s="33"/>
      <c r="D111" s="33"/>
      <c r="E111" s="61">
        <f>ROUND(E107+E109,0)</f>
        <v>0</v>
      </c>
      <c r="F111" s="61">
        <f>ROUND(F107+F109,0)</f>
        <v>0</v>
      </c>
      <c r="G111" s="65"/>
      <c r="H111" s="61">
        <f>ROUND(H107+H109,0)</f>
        <v>0</v>
      </c>
      <c r="I111" s="65"/>
      <c r="J111" s="61">
        <f>ROUND(J107+J109,0)</f>
        <v>0</v>
      </c>
      <c r="K111" s="35"/>
      <c r="AA111"/>
    </row>
    <row r="112" spans="1:27">
      <c r="A112" s="11"/>
      <c r="B112" s="73"/>
      <c r="C112" s="33" t="s">
        <v>69</v>
      </c>
      <c r="D112" s="33"/>
      <c r="E112" s="45">
        <f>IF(E$48=0,0,(E111/E$48))</f>
        <v>0</v>
      </c>
      <c r="F112" s="64">
        <f>IF(F$48=0,0,(F111/F$48))</f>
        <v>0</v>
      </c>
      <c r="G112" s="33"/>
      <c r="H112" s="64">
        <f>IF(H$48=0,0,(H111/H$48))</f>
        <v>0</v>
      </c>
      <c r="I112" s="33"/>
      <c r="J112" s="64">
        <f>IF(J$48=0,0,(J111/J$48))</f>
        <v>0</v>
      </c>
      <c r="K112" s="35"/>
      <c r="AA112"/>
    </row>
    <row r="113" spans="1:27" ht="6" customHeight="1">
      <c r="A113" s="11"/>
      <c r="B113" s="75"/>
      <c r="C113" s="32"/>
      <c r="D113" s="32"/>
      <c r="E113" s="32"/>
      <c r="F113" s="32"/>
      <c r="G113" s="32"/>
      <c r="H113" s="32"/>
      <c r="I113" s="32"/>
      <c r="J113" s="32"/>
      <c r="K113" s="41"/>
      <c r="AA113"/>
    </row>
    <row r="114" spans="1:27">
      <c r="A114" s="11"/>
      <c r="B114" s="76" t="s">
        <v>70</v>
      </c>
      <c r="C114" s="32"/>
      <c r="D114" s="32"/>
      <c r="E114" s="67">
        <v>0</v>
      </c>
      <c r="F114" s="68">
        <v>0</v>
      </c>
      <c r="G114" s="67"/>
      <c r="H114" s="68">
        <v>0</v>
      </c>
      <c r="I114" s="67"/>
      <c r="J114" s="67">
        <f>F114+H114</f>
        <v>0</v>
      </c>
      <c r="K114" s="41"/>
      <c r="AA114"/>
    </row>
    <row r="115" spans="1:27">
      <c r="A115" s="11"/>
      <c r="B115" s="171" t="s">
        <v>178</v>
      </c>
      <c r="C115" s="32"/>
      <c r="D115" s="32"/>
      <c r="E115" s="67">
        <v>0</v>
      </c>
      <c r="F115" s="68">
        <v>0</v>
      </c>
      <c r="G115" s="67"/>
      <c r="H115" s="68">
        <v>0</v>
      </c>
      <c r="I115" s="67"/>
      <c r="J115" s="67">
        <f>F115+H115</f>
        <v>0</v>
      </c>
      <c r="K115" s="41"/>
      <c r="AA115"/>
    </row>
    <row r="116" spans="1:27">
      <c r="A116" s="11"/>
      <c r="B116" s="76" t="s">
        <v>50</v>
      </c>
      <c r="C116" s="32"/>
      <c r="D116" s="32"/>
      <c r="E116" s="69">
        <f>IF(E114=0,0,ROUND((E111/E114),2))</f>
        <v>0</v>
      </c>
      <c r="F116" s="69">
        <f>IF(F114=0,0,ROUND((F111/F114),2))</f>
        <v>0</v>
      </c>
      <c r="G116" s="69"/>
      <c r="H116" s="69">
        <f>IF(H114=0,0,ROUND((H111/H114),2))</f>
        <v>0</v>
      </c>
      <c r="I116" s="69"/>
      <c r="J116" s="69">
        <f>IF(J114=0,0,ROUND((J111/J114),2))</f>
        <v>0</v>
      </c>
      <c r="K116" s="41"/>
      <c r="AA116"/>
    </row>
    <row r="117" spans="1:27" ht="15.75" customHeight="1">
      <c r="A117" s="11"/>
      <c r="B117" s="223" t="str">
        <f>CONCATENATE("Unit of Service Cost Requested from ",Control!$B$4)</f>
        <v>Unit of Service Cost Requested from LCRB</v>
      </c>
      <c r="C117" s="32"/>
      <c r="D117" s="32"/>
      <c r="E117" s="69">
        <f>IF(E115=0,,ROUND((E111/E115),2))</f>
        <v>0</v>
      </c>
      <c r="F117" s="69">
        <f>IF(F115=0,,ROUND((F111/F115),2))</f>
        <v>0</v>
      </c>
      <c r="G117" s="69"/>
      <c r="H117" s="69">
        <f>IF(H115=0,,ROUND((H111/H115),2))</f>
        <v>0</v>
      </c>
      <c r="I117" s="69"/>
      <c r="J117" s="69">
        <f>IF(J115=0,,ROUND((J111/J115),2))</f>
        <v>0</v>
      </c>
      <c r="K117" s="41"/>
      <c r="AA117"/>
    </row>
    <row r="118" spans="1:27" ht="4.5" customHeight="1">
      <c r="A118" s="11"/>
      <c r="B118" s="76"/>
      <c r="C118" s="32"/>
      <c r="D118" s="32"/>
      <c r="E118" s="116"/>
      <c r="F118" s="116"/>
      <c r="G118" s="32"/>
      <c r="H118" s="32"/>
      <c r="I118" s="32"/>
      <c r="J118" s="32"/>
      <c r="K118" s="41"/>
      <c r="AA118"/>
    </row>
    <row r="119" spans="1:27" ht="15" customHeight="1" thickBot="1">
      <c r="A119" s="11"/>
      <c r="B119" s="171" t="s">
        <v>161</v>
      </c>
      <c r="C119" s="32"/>
      <c r="D119" s="32"/>
      <c r="E119" s="32"/>
      <c r="F119" s="78">
        <v>0</v>
      </c>
      <c r="G119" s="71"/>
      <c r="H119" s="71"/>
      <c r="I119" s="71"/>
      <c r="J119" s="70"/>
      <c r="K119" s="41"/>
      <c r="AA119"/>
    </row>
    <row r="120" spans="1:27" ht="15.75" thickBot="1">
      <c r="A120" s="11"/>
      <c r="B120" s="449" t="s">
        <v>71</v>
      </c>
      <c r="C120" s="450"/>
      <c r="D120" s="450"/>
      <c r="E120" s="77"/>
      <c r="F120" s="78">
        <v>0</v>
      </c>
      <c r="G120" s="79"/>
      <c r="H120" s="80"/>
      <c r="I120" s="80"/>
      <c r="J120" s="199"/>
      <c r="K120" s="81"/>
      <c r="AA120"/>
    </row>
    <row r="121" spans="1:27" ht="9" customHeight="1" thickBot="1">
      <c r="A121" s="11"/>
      <c r="B121" s="32"/>
      <c r="C121" s="32"/>
      <c r="D121" s="32"/>
      <c r="E121" s="32"/>
      <c r="F121" s="32"/>
      <c r="G121" s="32"/>
      <c r="H121" s="32"/>
      <c r="I121" s="32"/>
      <c r="J121" s="32"/>
      <c r="K121" s="32"/>
      <c r="AA121"/>
    </row>
    <row r="122" spans="1:27" ht="15.75" thickBot="1">
      <c r="A122" s="11"/>
      <c r="B122" s="201" t="s">
        <v>405</v>
      </c>
      <c r="C122" s="101"/>
      <c r="D122" s="237" t="str">
        <f>CONCATENATE($J$6,"U3")</f>
        <v>P1U3</v>
      </c>
      <c r="E122" s="32"/>
      <c r="F122" s="32"/>
      <c r="G122" s="32"/>
      <c r="H122" s="32"/>
      <c r="I122" s="32"/>
      <c r="J122" s="32"/>
      <c r="K122" s="32"/>
      <c r="AA122"/>
    </row>
    <row r="123" spans="1:27">
      <c r="A123" s="11"/>
      <c r="B123" s="453" t="s">
        <v>67</v>
      </c>
      <c r="C123" s="454"/>
      <c r="D123" s="102"/>
      <c r="E123" s="173" t="s">
        <v>162</v>
      </c>
      <c r="F123" s="455"/>
      <c r="G123" s="455"/>
      <c r="H123" s="456" t="s">
        <v>68</v>
      </c>
      <c r="I123" s="456"/>
      <c r="J123" s="103"/>
      <c r="K123" s="104"/>
      <c r="AA123"/>
    </row>
    <row r="124" spans="1:27" ht="16.5" customHeight="1">
      <c r="A124" s="11"/>
      <c r="B124" s="451" t="s">
        <v>78</v>
      </c>
      <c r="C124" s="452"/>
      <c r="D124" s="452"/>
      <c r="E124" s="95" t="str">
        <f>+E8</f>
        <v>LCRB Recom</v>
      </c>
      <c r="F124" s="95" t="str">
        <f>+F8</f>
        <v>LCRB Request</v>
      </c>
      <c r="G124" s="95"/>
      <c r="H124" s="95" t="s">
        <v>55</v>
      </c>
      <c r="I124" s="95"/>
      <c r="J124" s="95" t="s">
        <v>64</v>
      </c>
      <c r="K124" s="96"/>
      <c r="AA124"/>
    </row>
    <row r="125" spans="1:27">
      <c r="A125" s="11"/>
      <c r="B125" s="73"/>
      <c r="C125" s="33" t="str">
        <f>$C$29</f>
        <v>Direct Clinical Staff Salaries from Salary Analysis</v>
      </c>
      <c r="D125" s="33"/>
      <c r="E125" s="39">
        <f>+F125</f>
        <v>0</v>
      </c>
      <c r="F125" s="338">
        <v>0</v>
      </c>
      <c r="G125" s="38"/>
      <c r="H125" s="43">
        <v>0</v>
      </c>
      <c r="I125" s="38"/>
      <c r="J125" s="39">
        <f>F125+H125</f>
        <v>0</v>
      </c>
      <c r="K125" s="40" t="str">
        <f>IF(J140=0,"-",J125/J140)</f>
        <v>-</v>
      </c>
      <c r="AA125"/>
    </row>
    <row r="126" spans="1:27">
      <c r="A126" s="11"/>
      <c r="B126" s="73"/>
      <c r="C126" s="33" t="str">
        <f>$C$30</f>
        <v>Immediate Sup Salaries from Salary Analysis</v>
      </c>
      <c r="D126" s="33"/>
      <c r="E126" s="39">
        <f t="shared" ref="E126:E139" si="12">+F126</f>
        <v>0</v>
      </c>
      <c r="F126" s="338">
        <v>0</v>
      </c>
      <c r="G126" s="38"/>
      <c r="H126" s="44">
        <v>0</v>
      </c>
      <c r="I126" s="38"/>
      <c r="J126" s="38">
        <f t="shared" ref="J126:J139" si="13">F126+H126</f>
        <v>0</v>
      </c>
      <c r="K126" s="40" t="str">
        <f>IF(J140=0,"-",J126/J140)</f>
        <v>-</v>
      </c>
      <c r="AA126"/>
    </row>
    <row r="127" spans="1:27">
      <c r="A127" s="11"/>
      <c r="B127" s="73"/>
      <c r="C127" s="33" t="str">
        <f>$C$31</f>
        <v>Clinical Staff Fringe Benefits</v>
      </c>
      <c r="D127" s="33"/>
      <c r="E127" s="39">
        <f t="shared" si="12"/>
        <v>0</v>
      </c>
      <c r="F127" s="43">
        <v>0</v>
      </c>
      <c r="G127" s="38"/>
      <c r="H127" s="44">
        <v>0</v>
      </c>
      <c r="I127" s="38"/>
      <c r="J127" s="38">
        <f t="shared" si="13"/>
        <v>0</v>
      </c>
      <c r="K127" s="40" t="str">
        <f>IF(J140=0,"-",J127/J140)</f>
        <v>-</v>
      </c>
      <c r="AA127"/>
    </row>
    <row r="128" spans="1:27">
      <c r="A128" s="11"/>
      <c r="B128" s="73"/>
      <c r="C128" s="33" t="str">
        <f>$C$32</f>
        <v>Utilities for Direct Client Service Areas</v>
      </c>
      <c r="D128" s="33"/>
      <c r="E128" s="39">
        <f t="shared" si="12"/>
        <v>0</v>
      </c>
      <c r="F128" s="43">
        <v>0</v>
      </c>
      <c r="G128" s="38"/>
      <c r="H128" s="44">
        <v>0</v>
      </c>
      <c r="I128" s="38"/>
      <c r="J128" s="38">
        <f t="shared" si="13"/>
        <v>0</v>
      </c>
      <c r="K128" s="40" t="str">
        <f>IF(J140=0,"-",J128/J140)</f>
        <v>-</v>
      </c>
      <c r="AA128"/>
    </row>
    <row r="129" spans="1:27">
      <c r="A129" s="11"/>
      <c r="B129" s="73"/>
      <c r="C129" s="33" t="str">
        <f>$C$33</f>
        <v>Telephone /Cell Phone/Internet</v>
      </c>
      <c r="D129" s="33"/>
      <c r="E129" s="39">
        <f t="shared" si="12"/>
        <v>0</v>
      </c>
      <c r="F129" s="43">
        <v>0</v>
      </c>
      <c r="G129" s="38"/>
      <c r="H129" s="44">
        <v>0</v>
      </c>
      <c r="I129" s="38"/>
      <c r="J129" s="38">
        <f t="shared" si="13"/>
        <v>0</v>
      </c>
      <c r="K129" s="40" t="str">
        <f>IF(J140=0,"-",J129/J140)</f>
        <v>-</v>
      </c>
      <c r="AA129"/>
    </row>
    <row r="130" spans="1:27">
      <c r="A130" s="11"/>
      <c r="B130" s="73"/>
      <c r="C130" s="33" t="str">
        <f>$C$34</f>
        <v>Consumable Supplies</v>
      </c>
      <c r="D130" s="33"/>
      <c r="E130" s="39">
        <f t="shared" si="12"/>
        <v>0</v>
      </c>
      <c r="F130" s="43">
        <v>0</v>
      </c>
      <c r="G130" s="38"/>
      <c r="H130" s="44">
        <v>0</v>
      </c>
      <c r="I130" s="38"/>
      <c r="J130" s="38">
        <f t="shared" si="13"/>
        <v>0</v>
      </c>
      <c r="K130" s="40" t="str">
        <f>IF(J140=0,"-",J130/J140)</f>
        <v>-</v>
      </c>
      <c r="AA130"/>
    </row>
    <row r="131" spans="1:27">
      <c r="A131" s="11"/>
      <c r="B131" s="73"/>
      <c r="C131" s="33" t="str">
        <f>$C$35</f>
        <v>Non-consumable Supplies</v>
      </c>
      <c r="D131" s="33"/>
      <c r="E131" s="39">
        <f t="shared" si="12"/>
        <v>0</v>
      </c>
      <c r="F131" s="43">
        <v>0</v>
      </c>
      <c r="G131" s="38"/>
      <c r="H131" s="44">
        <v>0</v>
      </c>
      <c r="I131" s="38"/>
      <c r="J131" s="38">
        <f t="shared" si="13"/>
        <v>0</v>
      </c>
      <c r="K131" s="40" t="str">
        <f>IF(J140=0,"-",J131/J140)</f>
        <v>-</v>
      </c>
      <c r="AA131"/>
    </row>
    <row r="132" spans="1:27">
      <c r="A132" s="11"/>
      <c r="B132" s="73"/>
      <c r="C132" s="33" t="str">
        <f>$C$36</f>
        <v>Printing</v>
      </c>
      <c r="D132" s="33"/>
      <c r="E132" s="39">
        <f t="shared" si="12"/>
        <v>0</v>
      </c>
      <c r="F132" s="43">
        <v>0</v>
      </c>
      <c r="G132" s="38"/>
      <c r="H132" s="44">
        <v>0</v>
      </c>
      <c r="I132" s="38"/>
      <c r="J132" s="38">
        <f t="shared" si="13"/>
        <v>0</v>
      </c>
      <c r="K132" s="40" t="str">
        <f>IF(J140=0,"-",J132/J140)</f>
        <v>-</v>
      </c>
      <c r="AA132"/>
    </row>
    <row r="133" spans="1:27">
      <c r="A133" s="11"/>
      <c r="B133" s="73"/>
      <c r="C133" s="33" t="str">
        <f>$C$37</f>
        <v>Mileage</v>
      </c>
      <c r="D133" s="33"/>
      <c r="E133" s="39">
        <f t="shared" si="12"/>
        <v>0</v>
      </c>
      <c r="F133" s="43">
        <v>0</v>
      </c>
      <c r="G133" s="38"/>
      <c r="H133" s="44">
        <v>0</v>
      </c>
      <c r="I133" s="38"/>
      <c r="J133" s="38">
        <f t="shared" si="13"/>
        <v>0</v>
      </c>
      <c r="K133" s="40" t="str">
        <f>IF(J140=0,"-",J133/J140)</f>
        <v>-</v>
      </c>
      <c r="AA133"/>
    </row>
    <row r="134" spans="1:27">
      <c r="A134" s="11"/>
      <c r="B134" s="73"/>
      <c r="C134" s="33" t="str">
        <f>$C$38</f>
        <v>Rent for Direct Client Service Areas</v>
      </c>
      <c r="D134" s="38"/>
      <c r="E134" s="39">
        <f t="shared" si="12"/>
        <v>0</v>
      </c>
      <c r="F134" s="43">
        <v>0</v>
      </c>
      <c r="G134" s="38"/>
      <c r="H134" s="44">
        <v>0</v>
      </c>
      <c r="I134" s="38"/>
      <c r="J134" s="38">
        <f t="shared" si="13"/>
        <v>0</v>
      </c>
      <c r="K134" s="40" t="str">
        <f>IF(J140=0,"-",J134/J140)</f>
        <v>-</v>
      </c>
      <c r="AA134"/>
    </row>
    <row r="135" spans="1:27">
      <c r="A135" s="11"/>
      <c r="B135" s="73"/>
      <c r="C135" s="33" t="str">
        <f>$C$39</f>
        <v>Other</v>
      </c>
      <c r="D135" s="38"/>
      <c r="E135" s="39">
        <f t="shared" si="12"/>
        <v>0</v>
      </c>
      <c r="F135" s="43">
        <v>0</v>
      </c>
      <c r="G135" s="38"/>
      <c r="H135" s="44">
        <v>0</v>
      </c>
      <c r="I135" s="38"/>
      <c r="J135" s="38">
        <f t="shared" si="13"/>
        <v>0</v>
      </c>
      <c r="K135" s="40" t="str">
        <f>IF(J140=0,"-",J135/J140)</f>
        <v>-</v>
      </c>
      <c r="AA135"/>
    </row>
    <row r="136" spans="1:27">
      <c r="A136" s="11"/>
      <c r="B136" s="73"/>
      <c r="C136" s="33" t="str">
        <f>$C$40</f>
        <v>Other</v>
      </c>
      <c r="D136" s="38"/>
      <c r="E136" s="39">
        <f t="shared" si="12"/>
        <v>0</v>
      </c>
      <c r="F136" s="43"/>
      <c r="G136" s="38"/>
      <c r="H136" s="44">
        <v>0</v>
      </c>
      <c r="I136" s="38"/>
      <c r="J136" s="38">
        <f t="shared" si="13"/>
        <v>0</v>
      </c>
      <c r="K136" s="40" t="str">
        <f>IF(J140=0,"-",J136/J140)</f>
        <v>-</v>
      </c>
      <c r="AA136"/>
    </row>
    <row r="137" spans="1:27">
      <c r="A137" s="11"/>
      <c r="B137" s="73"/>
      <c r="C137" s="33" t="str">
        <f>$C$41</f>
        <v>Other</v>
      </c>
      <c r="D137" s="38"/>
      <c r="E137" s="39">
        <f t="shared" si="12"/>
        <v>0</v>
      </c>
      <c r="F137" s="43"/>
      <c r="G137" s="38"/>
      <c r="H137" s="44">
        <v>0</v>
      </c>
      <c r="I137" s="38"/>
      <c r="J137" s="38">
        <f t="shared" si="13"/>
        <v>0</v>
      </c>
      <c r="K137" s="40" t="str">
        <f>IF(J140=0,"-",J137/J140)</f>
        <v>-</v>
      </c>
      <c r="AA137"/>
    </row>
    <row r="138" spans="1:27">
      <c r="A138" s="11"/>
      <c r="B138" s="73"/>
      <c r="C138" s="33" t="str">
        <f>$C$42</f>
        <v>Other</v>
      </c>
      <c r="D138" s="38">
        <f>D105</f>
        <v>0</v>
      </c>
      <c r="E138" s="39">
        <f t="shared" si="12"/>
        <v>0</v>
      </c>
      <c r="F138" s="43"/>
      <c r="G138" s="38"/>
      <c r="H138" s="44">
        <v>0</v>
      </c>
      <c r="I138" s="38"/>
      <c r="J138" s="38">
        <f t="shared" si="13"/>
        <v>0</v>
      </c>
      <c r="K138" s="40" t="str">
        <f>IF(J140=0,"-",J138/J140)</f>
        <v>-</v>
      </c>
      <c r="AA138"/>
    </row>
    <row r="139" spans="1:27">
      <c r="A139" s="11"/>
      <c r="B139" s="73"/>
      <c r="C139" s="33" t="str">
        <f>$C$43</f>
        <v>Other</v>
      </c>
      <c r="D139" s="38">
        <f>D106</f>
        <v>0</v>
      </c>
      <c r="E139" s="39">
        <f t="shared" si="12"/>
        <v>0</v>
      </c>
      <c r="F139" s="43"/>
      <c r="G139" s="60"/>
      <c r="H139" s="49">
        <v>0</v>
      </c>
      <c r="I139" s="60"/>
      <c r="J139" s="60">
        <f t="shared" si="13"/>
        <v>0</v>
      </c>
      <c r="K139" s="40" t="str">
        <f>IF(J140=0,"-",J139/J140)</f>
        <v>-</v>
      </c>
      <c r="AA139"/>
    </row>
    <row r="140" spans="1:27">
      <c r="A140" s="11"/>
      <c r="B140" s="74" t="s">
        <v>59</v>
      </c>
      <c r="C140" s="33"/>
      <c r="D140" s="33"/>
      <c r="E140" s="61">
        <f>ROUND(SUM(E125:E139),0)</f>
        <v>0</v>
      </c>
      <c r="F140" s="61">
        <f>ROUND(SUM(F125:F139),0)</f>
        <v>0</v>
      </c>
      <c r="G140" s="52">
        <f>IF($J140=0,0,(F140/$J140))</f>
        <v>0</v>
      </c>
      <c r="H140" s="54">
        <f>SUM(H125:H139)</f>
        <v>0</v>
      </c>
      <c r="I140" s="52">
        <f>IF($J140=0,0,(H140/$J140))</f>
        <v>0</v>
      </c>
      <c r="J140" s="61">
        <f>ROUND(SUM(J125:J139),0)</f>
        <v>0</v>
      </c>
      <c r="K140" s="55" t="str">
        <f>IF(J140=0,"-",J140/J140)</f>
        <v>-</v>
      </c>
      <c r="AA140"/>
    </row>
    <row r="141" spans="1:27">
      <c r="A141" s="11"/>
      <c r="B141" s="74"/>
      <c r="C141" s="33" t="s">
        <v>58</v>
      </c>
      <c r="D141" s="33"/>
      <c r="E141" s="62">
        <f>IF(E$78=0,0,(E140/E144))</f>
        <v>0</v>
      </c>
      <c r="F141" s="63">
        <f>IF(F144=0,0,(F140/F144))</f>
        <v>0</v>
      </c>
      <c r="G141" s="64"/>
      <c r="H141" s="63">
        <f>IF(H144=0,0,(H140/H144))</f>
        <v>0</v>
      </c>
      <c r="I141" s="45"/>
      <c r="J141" s="63">
        <f>IF(J144=0,0,(J140/J144))</f>
        <v>0</v>
      </c>
      <c r="K141" s="40"/>
      <c r="AA141"/>
    </row>
    <row r="142" spans="1:27">
      <c r="A142" s="11"/>
      <c r="B142" s="74" t="s">
        <v>79</v>
      </c>
      <c r="C142" s="34"/>
      <c r="D142" s="34"/>
      <c r="E142" s="39">
        <f>ROUND(+F142,0)</f>
        <v>0</v>
      </c>
      <c r="F142" s="43"/>
      <c r="G142" s="38"/>
      <c r="H142" s="43"/>
      <c r="I142" s="38"/>
      <c r="J142" s="38">
        <f>ROUND(F142+H142,0)</f>
        <v>0</v>
      </c>
      <c r="K142" s="35"/>
      <c r="AA142"/>
    </row>
    <row r="143" spans="1:27">
      <c r="A143" s="11"/>
      <c r="B143" s="75"/>
      <c r="C143" s="33" t="s">
        <v>58</v>
      </c>
      <c r="D143" s="33"/>
      <c r="E143" s="62">
        <f>IF(E144=0,0,(E142/E144))</f>
        <v>0</v>
      </c>
      <c r="F143" s="62">
        <f>IF(F144=0,0,(F142/F144))</f>
        <v>0</v>
      </c>
      <c r="G143" s="33"/>
      <c r="H143" s="62">
        <f>IF(H144=0,0,(H142/H144))</f>
        <v>0</v>
      </c>
      <c r="I143" s="33"/>
      <c r="J143" s="62">
        <f>IF(J144=0,0,(J142/J144))</f>
        <v>0</v>
      </c>
      <c r="K143" s="35"/>
      <c r="AA143"/>
    </row>
    <row r="144" spans="1:27">
      <c r="A144" s="11"/>
      <c r="B144" s="74" t="s">
        <v>49</v>
      </c>
      <c r="C144" s="33"/>
      <c r="D144" s="33"/>
      <c r="E144" s="61">
        <f>ROUND(E140+E142,0)</f>
        <v>0</v>
      </c>
      <c r="F144" s="61">
        <f>ROUND(F140+F142,0)</f>
        <v>0</v>
      </c>
      <c r="G144" s="65"/>
      <c r="H144" s="61">
        <f>ROUND(H140+H142,0)</f>
        <v>0</v>
      </c>
      <c r="I144" s="65"/>
      <c r="J144" s="61">
        <f>ROUND(J140+J142,0)</f>
        <v>0</v>
      </c>
      <c r="K144" s="35"/>
      <c r="AA144"/>
    </row>
    <row r="145" spans="1:27">
      <c r="A145" s="11"/>
      <c r="B145" s="73"/>
      <c r="C145" s="33" t="s">
        <v>69</v>
      </c>
      <c r="D145" s="33"/>
      <c r="E145" s="45">
        <f>IF(E$48=0,0,(E144/E$48))</f>
        <v>0</v>
      </c>
      <c r="F145" s="64">
        <f>IF(F$48=0,0,(F144/F$48))</f>
        <v>0</v>
      </c>
      <c r="G145" s="33"/>
      <c r="H145" s="64">
        <f>IF(H$48=0,0,(H144/H$48))</f>
        <v>0</v>
      </c>
      <c r="I145" s="33"/>
      <c r="J145" s="64">
        <f>IF(J$48=0,0,(J144/J$48))</f>
        <v>0</v>
      </c>
      <c r="K145" s="35"/>
      <c r="AA145"/>
    </row>
    <row r="146" spans="1:27" ht="6.75" customHeight="1">
      <c r="A146" s="11"/>
      <c r="B146" s="75"/>
      <c r="C146" s="32"/>
      <c r="D146" s="32"/>
      <c r="E146" s="32"/>
      <c r="F146" s="32"/>
      <c r="G146" s="32"/>
      <c r="H146" s="32"/>
      <c r="I146" s="32"/>
      <c r="J146" s="32"/>
      <c r="K146" s="41"/>
      <c r="AA146"/>
    </row>
    <row r="147" spans="1:27">
      <c r="A147" s="11"/>
      <c r="B147" s="76" t="s">
        <v>70</v>
      </c>
      <c r="C147" s="32"/>
      <c r="D147" s="32"/>
      <c r="E147" s="67">
        <f>+F147</f>
        <v>0</v>
      </c>
      <c r="F147" s="68"/>
      <c r="G147" s="67"/>
      <c r="H147" s="68"/>
      <c r="I147" s="67"/>
      <c r="J147" s="67">
        <f>F147+H147</f>
        <v>0</v>
      </c>
      <c r="K147" s="41"/>
      <c r="AA147"/>
    </row>
    <row r="148" spans="1:27">
      <c r="A148" s="11"/>
      <c r="B148" s="171" t="s">
        <v>178</v>
      </c>
      <c r="C148" s="32"/>
      <c r="D148" s="32"/>
      <c r="E148" s="67">
        <f>+F148</f>
        <v>0</v>
      </c>
      <c r="F148" s="68"/>
      <c r="G148" s="67"/>
      <c r="H148" s="68"/>
      <c r="I148" s="67"/>
      <c r="J148" s="67">
        <f>F148+H148</f>
        <v>0</v>
      </c>
      <c r="K148" s="41"/>
      <c r="AA148"/>
    </row>
    <row r="149" spans="1:27">
      <c r="A149" s="11"/>
      <c r="B149" s="76" t="s">
        <v>50</v>
      </c>
      <c r="C149" s="32"/>
      <c r="D149" s="32"/>
      <c r="E149" s="69">
        <f>IF(E147=0,0,ROUND((E144/E147),2))</f>
        <v>0</v>
      </c>
      <c r="F149" s="69">
        <f>IF(F147=0,0,ROUND((F144/F147),2))</f>
        <v>0</v>
      </c>
      <c r="G149" s="69"/>
      <c r="H149" s="69">
        <f>IF(H147=0,0,ROUND((H144/H147),2))</f>
        <v>0</v>
      </c>
      <c r="I149" s="69"/>
      <c r="J149" s="69">
        <f>IF(J147=0,0,ROUND((J144/J147),2))</f>
        <v>0</v>
      </c>
      <c r="K149" s="41"/>
      <c r="AA149"/>
    </row>
    <row r="150" spans="1:27">
      <c r="A150" s="11"/>
      <c r="B150" s="76" t="str">
        <f>CONCATENATE("Unit of Service Cost Requested from ",Control!$B$4)</f>
        <v>Unit of Service Cost Requested from LCRB</v>
      </c>
      <c r="C150" s="32"/>
      <c r="D150" s="32"/>
      <c r="E150" s="69">
        <f>IF(E148=0,,ROUND((E144/E148),2))</f>
        <v>0</v>
      </c>
      <c r="F150" s="69">
        <f>IF(F148=0,,ROUND((F144/F148),2))</f>
        <v>0</v>
      </c>
      <c r="G150" s="69"/>
      <c r="H150" s="69">
        <f>IF(H148=0,,ROUND((H144/H148),2))</f>
        <v>0</v>
      </c>
      <c r="I150" s="69"/>
      <c r="J150" s="69">
        <f>IF(J148=0,,ROUND((J144/J148),2))</f>
        <v>0</v>
      </c>
      <c r="K150" s="41"/>
      <c r="AA150"/>
    </row>
    <row r="151" spans="1:27" ht="4.5" customHeight="1">
      <c r="A151" s="11"/>
      <c r="B151" s="76"/>
      <c r="C151" s="32"/>
      <c r="D151" s="32"/>
      <c r="E151" s="116"/>
      <c r="F151" s="116"/>
      <c r="G151" s="32"/>
      <c r="H151" s="32"/>
      <c r="I151" s="32"/>
      <c r="J151" s="32"/>
      <c r="K151" s="41"/>
      <c r="AA151"/>
    </row>
    <row r="152" spans="1:27" ht="18" customHeight="1" thickBot="1">
      <c r="A152" s="11"/>
      <c r="B152" s="171" t="s">
        <v>161</v>
      </c>
      <c r="C152" s="32"/>
      <c r="D152" s="32"/>
      <c r="E152" s="32"/>
      <c r="F152" s="78"/>
      <c r="G152" s="71"/>
      <c r="H152" s="71"/>
      <c r="I152" s="71"/>
      <c r="J152" s="70"/>
      <c r="K152" s="41"/>
      <c r="AA152"/>
    </row>
    <row r="153" spans="1:27" ht="15.75" thickBot="1">
      <c r="A153" s="11"/>
      <c r="B153" s="449" t="s">
        <v>51</v>
      </c>
      <c r="C153" s="450"/>
      <c r="D153" s="450"/>
      <c r="E153" s="77"/>
      <c r="F153" s="78"/>
      <c r="G153" s="79"/>
      <c r="H153" s="80"/>
      <c r="I153" s="80"/>
      <c r="J153" s="199"/>
      <c r="K153" s="81"/>
      <c r="AA153"/>
    </row>
    <row r="154" spans="1:27" ht="9" customHeight="1" thickBot="1">
      <c r="A154" s="11"/>
      <c r="B154" s="32"/>
      <c r="C154" s="32"/>
      <c r="D154" s="32"/>
      <c r="E154" s="32"/>
      <c r="F154" s="32"/>
      <c r="G154" s="32"/>
      <c r="H154" s="32"/>
      <c r="I154" s="32"/>
      <c r="J154" s="32"/>
      <c r="K154" s="32"/>
      <c r="AA154"/>
    </row>
    <row r="155" spans="1:27" ht="15.75" thickBot="1">
      <c r="A155" s="11"/>
      <c r="B155" s="201" t="s">
        <v>406</v>
      </c>
      <c r="C155" s="101"/>
      <c r="D155" s="237" t="str">
        <f>CONCATENATE($J$6,"U4")</f>
        <v>P1U4</v>
      </c>
      <c r="E155" s="32"/>
      <c r="F155" s="32"/>
      <c r="G155" s="32"/>
      <c r="H155" s="32"/>
      <c r="I155" s="32"/>
      <c r="J155" s="32"/>
      <c r="K155" s="32"/>
      <c r="AA155"/>
    </row>
    <row r="156" spans="1:27">
      <c r="A156" s="11"/>
      <c r="B156" s="453" t="s">
        <v>67</v>
      </c>
      <c r="C156" s="454"/>
      <c r="D156" s="102"/>
      <c r="E156" s="173" t="s">
        <v>162</v>
      </c>
      <c r="F156" s="455"/>
      <c r="G156" s="455"/>
      <c r="H156" s="456" t="s">
        <v>68</v>
      </c>
      <c r="I156" s="456"/>
      <c r="J156" s="103"/>
      <c r="K156" s="104"/>
      <c r="AA156"/>
    </row>
    <row r="157" spans="1:27" ht="16.5" customHeight="1">
      <c r="A157" s="11"/>
      <c r="B157" s="451" t="s">
        <v>78</v>
      </c>
      <c r="C157" s="452"/>
      <c r="D157" s="452"/>
      <c r="E157" s="95" t="str">
        <f>+E8</f>
        <v>LCRB Recom</v>
      </c>
      <c r="F157" s="95" t="str">
        <f>+F8</f>
        <v>LCRB Request</v>
      </c>
      <c r="G157" s="95"/>
      <c r="H157" s="95" t="s">
        <v>55</v>
      </c>
      <c r="I157" s="95"/>
      <c r="J157" s="95" t="s">
        <v>64</v>
      </c>
      <c r="K157" s="96"/>
      <c r="AA157"/>
    </row>
    <row r="158" spans="1:27">
      <c r="A158" s="11"/>
      <c r="B158" s="73"/>
      <c r="C158" s="33" t="str">
        <f>$C$29</f>
        <v>Direct Clinical Staff Salaries from Salary Analysis</v>
      </c>
      <c r="D158" s="33"/>
      <c r="E158" s="39">
        <f>+F158</f>
        <v>0</v>
      </c>
      <c r="F158" s="338">
        <v>0</v>
      </c>
      <c r="G158" s="38"/>
      <c r="H158" s="43">
        <v>0</v>
      </c>
      <c r="I158" s="38"/>
      <c r="J158" s="39">
        <f>F158+H158</f>
        <v>0</v>
      </c>
      <c r="K158" s="40" t="str">
        <f>IF(J173=0,"-",J158/J173)</f>
        <v>-</v>
      </c>
      <c r="AA158"/>
    </row>
    <row r="159" spans="1:27">
      <c r="A159" s="11"/>
      <c r="B159" s="73"/>
      <c r="C159" s="33" t="str">
        <f>$C$30</f>
        <v>Immediate Sup Salaries from Salary Analysis</v>
      </c>
      <c r="D159" s="33"/>
      <c r="E159" s="39">
        <f t="shared" ref="E159:E172" si="14">+F159</f>
        <v>0</v>
      </c>
      <c r="F159" s="338">
        <v>0</v>
      </c>
      <c r="G159" s="38"/>
      <c r="H159" s="44">
        <v>0</v>
      </c>
      <c r="I159" s="38"/>
      <c r="J159" s="38">
        <f t="shared" ref="J159:J172" si="15">F159+H159</f>
        <v>0</v>
      </c>
      <c r="K159" s="40" t="str">
        <f>IF(J173=0,"-",J159/J173)</f>
        <v>-</v>
      </c>
      <c r="AA159"/>
    </row>
    <row r="160" spans="1:27">
      <c r="A160" s="11"/>
      <c r="B160" s="73"/>
      <c r="C160" s="33" t="str">
        <f>$C$31</f>
        <v>Clinical Staff Fringe Benefits</v>
      </c>
      <c r="D160" s="33"/>
      <c r="E160" s="39">
        <f t="shared" si="14"/>
        <v>0</v>
      </c>
      <c r="F160" s="43">
        <v>0</v>
      </c>
      <c r="G160" s="38"/>
      <c r="H160" s="44">
        <v>0</v>
      </c>
      <c r="I160" s="38"/>
      <c r="J160" s="38">
        <f t="shared" si="15"/>
        <v>0</v>
      </c>
      <c r="K160" s="40" t="str">
        <f>IF(J173=0,"-",J160/J173)</f>
        <v>-</v>
      </c>
      <c r="AA160"/>
    </row>
    <row r="161" spans="1:27">
      <c r="A161" s="11"/>
      <c r="B161" s="73"/>
      <c r="C161" s="33" t="str">
        <f>$C$32</f>
        <v>Utilities for Direct Client Service Areas</v>
      </c>
      <c r="D161" s="33"/>
      <c r="E161" s="39">
        <f t="shared" si="14"/>
        <v>0</v>
      </c>
      <c r="F161" s="43">
        <v>0</v>
      </c>
      <c r="G161" s="38"/>
      <c r="H161" s="44">
        <v>0</v>
      </c>
      <c r="I161" s="38"/>
      <c r="J161" s="38">
        <f t="shared" si="15"/>
        <v>0</v>
      </c>
      <c r="K161" s="40" t="str">
        <f>IF(J173=0,"-",J161/J173)</f>
        <v>-</v>
      </c>
      <c r="AA161"/>
    </row>
    <row r="162" spans="1:27">
      <c r="A162" s="11"/>
      <c r="B162" s="73"/>
      <c r="C162" s="33" t="str">
        <f>$C$33</f>
        <v>Telephone /Cell Phone/Internet</v>
      </c>
      <c r="D162" s="33"/>
      <c r="E162" s="39">
        <f t="shared" si="14"/>
        <v>0</v>
      </c>
      <c r="F162" s="43">
        <v>0</v>
      </c>
      <c r="G162" s="38"/>
      <c r="H162" s="44">
        <v>0</v>
      </c>
      <c r="I162" s="38"/>
      <c r="J162" s="38">
        <f t="shared" si="15"/>
        <v>0</v>
      </c>
      <c r="K162" s="40" t="str">
        <f>IF(J173=0,"-",J162/J173)</f>
        <v>-</v>
      </c>
      <c r="AA162"/>
    </row>
    <row r="163" spans="1:27">
      <c r="A163" s="11"/>
      <c r="B163" s="73"/>
      <c r="C163" s="33" t="str">
        <f>$C$34</f>
        <v>Consumable Supplies</v>
      </c>
      <c r="D163" s="33"/>
      <c r="E163" s="39">
        <f t="shared" si="14"/>
        <v>0</v>
      </c>
      <c r="F163" s="43">
        <v>0</v>
      </c>
      <c r="G163" s="38"/>
      <c r="H163" s="44">
        <v>0</v>
      </c>
      <c r="I163" s="38"/>
      <c r="J163" s="38">
        <f t="shared" si="15"/>
        <v>0</v>
      </c>
      <c r="K163" s="40" t="str">
        <f>IF(J173=0,"-",J163/J173)</f>
        <v>-</v>
      </c>
      <c r="AA163"/>
    </row>
    <row r="164" spans="1:27">
      <c r="A164" s="11"/>
      <c r="B164" s="73"/>
      <c r="C164" s="33" t="str">
        <f>$C$35</f>
        <v>Non-consumable Supplies</v>
      </c>
      <c r="D164" s="33"/>
      <c r="E164" s="39">
        <f t="shared" si="14"/>
        <v>0</v>
      </c>
      <c r="F164" s="43">
        <v>0</v>
      </c>
      <c r="G164" s="38"/>
      <c r="H164" s="44">
        <v>0</v>
      </c>
      <c r="I164" s="38"/>
      <c r="J164" s="38">
        <f t="shared" si="15"/>
        <v>0</v>
      </c>
      <c r="K164" s="40" t="str">
        <f>IF(J173=0,"-",J164/J173)</f>
        <v>-</v>
      </c>
      <c r="AA164"/>
    </row>
    <row r="165" spans="1:27">
      <c r="A165" s="11"/>
      <c r="B165" s="73"/>
      <c r="C165" s="33" t="str">
        <f>$C$36</f>
        <v>Printing</v>
      </c>
      <c r="D165" s="33"/>
      <c r="E165" s="39">
        <f t="shared" si="14"/>
        <v>0</v>
      </c>
      <c r="F165" s="43">
        <v>0</v>
      </c>
      <c r="G165" s="38"/>
      <c r="H165" s="44">
        <v>0</v>
      </c>
      <c r="I165" s="38"/>
      <c r="J165" s="38">
        <f t="shared" si="15"/>
        <v>0</v>
      </c>
      <c r="K165" s="40" t="str">
        <f>IF(J173=0,"-",J165/J173)</f>
        <v>-</v>
      </c>
      <c r="AA165"/>
    </row>
    <row r="166" spans="1:27">
      <c r="A166" s="11"/>
      <c r="B166" s="73"/>
      <c r="C166" s="33" t="str">
        <f>$C$37</f>
        <v>Mileage</v>
      </c>
      <c r="D166" s="33"/>
      <c r="E166" s="39">
        <f t="shared" si="14"/>
        <v>0</v>
      </c>
      <c r="F166" s="43">
        <v>0</v>
      </c>
      <c r="G166" s="38"/>
      <c r="H166" s="44">
        <v>0</v>
      </c>
      <c r="I166" s="38"/>
      <c r="J166" s="38">
        <f t="shared" si="15"/>
        <v>0</v>
      </c>
      <c r="K166" s="40" t="str">
        <f>IF(J173=0,"-",J166/J173)</f>
        <v>-</v>
      </c>
      <c r="AA166"/>
    </row>
    <row r="167" spans="1:27">
      <c r="A167" s="11"/>
      <c r="B167" s="73"/>
      <c r="C167" s="33" t="str">
        <f>$C$38</f>
        <v>Rent for Direct Client Service Areas</v>
      </c>
      <c r="D167" s="38"/>
      <c r="E167" s="39">
        <f t="shared" si="14"/>
        <v>0</v>
      </c>
      <c r="F167" s="43">
        <v>0</v>
      </c>
      <c r="G167" s="38"/>
      <c r="H167" s="44">
        <v>0</v>
      </c>
      <c r="I167" s="38"/>
      <c r="J167" s="38">
        <f t="shared" si="15"/>
        <v>0</v>
      </c>
      <c r="K167" s="40" t="str">
        <f>IF(J173=0,"-",J167/J173)</f>
        <v>-</v>
      </c>
      <c r="AA167"/>
    </row>
    <row r="168" spans="1:27">
      <c r="A168" s="11"/>
      <c r="B168" s="73"/>
      <c r="C168" s="33" t="str">
        <f>$C$39</f>
        <v>Other</v>
      </c>
      <c r="D168" s="38"/>
      <c r="E168" s="39">
        <f t="shared" si="14"/>
        <v>0</v>
      </c>
      <c r="F168" s="43">
        <v>0</v>
      </c>
      <c r="G168" s="38"/>
      <c r="H168" s="44">
        <v>0</v>
      </c>
      <c r="I168" s="38"/>
      <c r="J168" s="38">
        <f t="shared" si="15"/>
        <v>0</v>
      </c>
      <c r="K168" s="40" t="str">
        <f>IF(J173=0,"-",J168/J173)</f>
        <v>-</v>
      </c>
      <c r="AA168"/>
    </row>
    <row r="169" spans="1:27">
      <c r="A169" s="11"/>
      <c r="B169" s="73"/>
      <c r="C169" s="33" t="str">
        <f>$C$40</f>
        <v>Other</v>
      </c>
      <c r="D169" s="38"/>
      <c r="E169" s="39">
        <f t="shared" si="14"/>
        <v>0</v>
      </c>
      <c r="F169" s="43"/>
      <c r="G169" s="38"/>
      <c r="H169" s="44">
        <v>0</v>
      </c>
      <c r="I169" s="38"/>
      <c r="J169" s="38">
        <f t="shared" si="15"/>
        <v>0</v>
      </c>
      <c r="K169" s="40" t="str">
        <f>IF(J173=0,"-",J169/J173)</f>
        <v>-</v>
      </c>
      <c r="AA169"/>
    </row>
    <row r="170" spans="1:27">
      <c r="A170" s="11"/>
      <c r="B170" s="73"/>
      <c r="C170" s="33" t="str">
        <f>$C$41</f>
        <v>Other</v>
      </c>
      <c r="D170" s="38"/>
      <c r="E170" s="39">
        <f t="shared" si="14"/>
        <v>0</v>
      </c>
      <c r="F170" s="43"/>
      <c r="G170" s="38"/>
      <c r="H170" s="44">
        <v>0</v>
      </c>
      <c r="I170" s="38"/>
      <c r="J170" s="38">
        <f t="shared" si="15"/>
        <v>0</v>
      </c>
      <c r="K170" s="40" t="str">
        <f>IF(J173=0,"-",J170/J173)</f>
        <v>-</v>
      </c>
      <c r="AA170"/>
    </row>
    <row r="171" spans="1:27">
      <c r="A171" s="11"/>
      <c r="B171" s="73"/>
      <c r="C171" s="33" t="str">
        <f>$C$42</f>
        <v>Other</v>
      </c>
      <c r="D171" s="38">
        <f>D138</f>
        <v>0</v>
      </c>
      <c r="E171" s="39">
        <f t="shared" si="14"/>
        <v>0</v>
      </c>
      <c r="F171" s="43"/>
      <c r="G171" s="38"/>
      <c r="H171" s="44">
        <v>0</v>
      </c>
      <c r="I171" s="38"/>
      <c r="J171" s="38">
        <f t="shared" si="15"/>
        <v>0</v>
      </c>
      <c r="K171" s="40" t="str">
        <f>IF(J173=0,"-",J171/J173)</f>
        <v>-</v>
      </c>
      <c r="AA171"/>
    </row>
    <row r="172" spans="1:27">
      <c r="A172" s="11"/>
      <c r="B172" s="73"/>
      <c r="C172" s="33" t="str">
        <f>$C$43</f>
        <v>Other</v>
      </c>
      <c r="D172" s="38">
        <f>D139</f>
        <v>0</v>
      </c>
      <c r="E172" s="39">
        <f t="shared" si="14"/>
        <v>0</v>
      </c>
      <c r="F172" s="43"/>
      <c r="G172" s="60"/>
      <c r="H172" s="49">
        <v>0</v>
      </c>
      <c r="I172" s="60"/>
      <c r="J172" s="60">
        <f t="shared" si="15"/>
        <v>0</v>
      </c>
      <c r="K172" s="40" t="str">
        <f>IF(J173=0,"-",J172/J173)</f>
        <v>-</v>
      </c>
      <c r="AA172"/>
    </row>
    <row r="173" spans="1:27">
      <c r="A173" s="11"/>
      <c r="B173" s="74" t="s">
        <v>59</v>
      </c>
      <c r="C173" s="33"/>
      <c r="D173" s="33"/>
      <c r="E173" s="61">
        <f>ROUND(SUM(E158:E172),0)</f>
        <v>0</v>
      </c>
      <c r="F173" s="61">
        <f>ROUND(SUM(F158:F172),0)</f>
        <v>0</v>
      </c>
      <c r="G173" s="52">
        <f>IF($J173=0,0,(F173/$J173))</f>
        <v>0</v>
      </c>
      <c r="H173" s="54">
        <f>SUM(H158:H172)</f>
        <v>0</v>
      </c>
      <c r="I173" s="52">
        <f>IF($J173=0,0,(H173/$J173))</f>
        <v>0</v>
      </c>
      <c r="J173" s="61">
        <f>ROUND(SUM(J158:J172),0)</f>
        <v>0</v>
      </c>
      <c r="K173" s="55" t="str">
        <f>IF(J173=0,"-",J173/J173)</f>
        <v>-</v>
      </c>
      <c r="AA173"/>
    </row>
    <row r="174" spans="1:27">
      <c r="A174" s="11"/>
      <c r="B174" s="74"/>
      <c r="C174" s="33" t="s">
        <v>58</v>
      </c>
      <c r="D174" s="33"/>
      <c r="E174" s="62">
        <f>IF(E$78=0,0,(E173/E177))</f>
        <v>0</v>
      </c>
      <c r="F174" s="63">
        <f>IF(F177=0,0,(F173/F177))</f>
        <v>0</v>
      </c>
      <c r="G174" s="64"/>
      <c r="H174" s="63">
        <f>IF(H177=0,0,(H173/H177))</f>
        <v>0</v>
      </c>
      <c r="I174" s="45"/>
      <c r="J174" s="63">
        <f>IF(J177=0,0,(J173/J177))</f>
        <v>0</v>
      </c>
      <c r="K174" s="40"/>
      <c r="AA174"/>
    </row>
    <row r="175" spans="1:27">
      <c r="A175" s="11"/>
      <c r="B175" s="74" t="s">
        <v>79</v>
      </c>
      <c r="C175" s="34"/>
      <c r="D175" s="34"/>
      <c r="E175" s="39">
        <f>ROUND(+F175,0)</f>
        <v>0</v>
      </c>
      <c r="F175" s="43"/>
      <c r="G175" s="38"/>
      <c r="H175" s="43"/>
      <c r="I175" s="38"/>
      <c r="J175" s="38">
        <f>ROUND(F175+H175,0)</f>
        <v>0</v>
      </c>
      <c r="K175" s="35"/>
      <c r="AA175"/>
    </row>
    <row r="176" spans="1:27">
      <c r="A176" s="11"/>
      <c r="B176" s="75"/>
      <c r="C176" s="33" t="s">
        <v>58</v>
      </c>
      <c r="D176" s="33"/>
      <c r="E176" s="62">
        <f>IF(E177=0,0,(E175/E177))</f>
        <v>0</v>
      </c>
      <c r="F176" s="62">
        <f>IF(F177=0,0,(F175/F177))</f>
        <v>0</v>
      </c>
      <c r="G176" s="33"/>
      <c r="H176" s="62">
        <f>IF(H177=0,0,(H175/H177))</f>
        <v>0</v>
      </c>
      <c r="I176" s="33"/>
      <c r="J176" s="62">
        <f>IF(J177=0,0,(J175/J177))</f>
        <v>0</v>
      </c>
      <c r="K176" s="35"/>
      <c r="AA176"/>
    </row>
    <row r="177" spans="1:27">
      <c r="A177" s="11"/>
      <c r="B177" s="74" t="s">
        <v>49</v>
      </c>
      <c r="C177" s="33"/>
      <c r="D177" s="33"/>
      <c r="E177" s="61">
        <f>ROUND(E173+E175,0)</f>
        <v>0</v>
      </c>
      <c r="F177" s="61">
        <f>ROUND(F173+F175,0)</f>
        <v>0</v>
      </c>
      <c r="G177" s="65"/>
      <c r="H177" s="61">
        <f>ROUND(H173+H175,0)</f>
        <v>0</v>
      </c>
      <c r="I177" s="65"/>
      <c r="J177" s="61">
        <f>ROUND(J173+J175,0)</f>
        <v>0</v>
      </c>
      <c r="K177" s="35"/>
      <c r="AA177"/>
    </row>
    <row r="178" spans="1:27">
      <c r="A178" s="11"/>
      <c r="B178" s="73"/>
      <c r="C178" s="33" t="s">
        <v>69</v>
      </c>
      <c r="D178" s="33"/>
      <c r="E178" s="45">
        <f>IF(E$48=0,0,(E177/E$48))</f>
        <v>0</v>
      </c>
      <c r="F178" s="64">
        <f>IF(F$48=0,0,(F177/F$48))</f>
        <v>0</v>
      </c>
      <c r="G178" s="33"/>
      <c r="H178" s="64">
        <f>IF(H$48=0,0,(H177/H$48))</f>
        <v>0</v>
      </c>
      <c r="I178" s="33"/>
      <c r="J178" s="64">
        <f>IF(J$48=0,0,(J177/J$48))</f>
        <v>0</v>
      </c>
      <c r="K178" s="35"/>
      <c r="AA178"/>
    </row>
    <row r="179" spans="1:27" ht="6" customHeight="1">
      <c r="A179" s="11"/>
      <c r="B179" s="75"/>
      <c r="C179" s="32"/>
      <c r="D179" s="32"/>
      <c r="E179" s="32"/>
      <c r="F179" s="32"/>
      <c r="G179" s="32"/>
      <c r="H179" s="32"/>
      <c r="I179" s="32"/>
      <c r="J179" s="32"/>
      <c r="K179" s="41"/>
      <c r="AA179"/>
    </row>
    <row r="180" spans="1:27">
      <c r="A180" s="11"/>
      <c r="B180" s="76" t="s">
        <v>70</v>
      </c>
      <c r="C180" s="32"/>
      <c r="D180" s="32"/>
      <c r="E180" s="67">
        <f>+F180</f>
        <v>0</v>
      </c>
      <c r="F180" s="68"/>
      <c r="G180" s="67"/>
      <c r="H180" s="68"/>
      <c r="I180" s="67"/>
      <c r="J180" s="67">
        <f>F180+H180</f>
        <v>0</v>
      </c>
      <c r="K180" s="41"/>
      <c r="AA180"/>
    </row>
    <row r="181" spans="1:27">
      <c r="A181" s="11"/>
      <c r="B181" s="171" t="s">
        <v>178</v>
      </c>
      <c r="C181" s="32"/>
      <c r="D181" s="32"/>
      <c r="E181" s="67">
        <f>+F181</f>
        <v>0</v>
      </c>
      <c r="F181" s="68"/>
      <c r="G181" s="67"/>
      <c r="H181" s="68"/>
      <c r="I181" s="67"/>
      <c r="J181" s="67">
        <f>F181+H181</f>
        <v>0</v>
      </c>
      <c r="K181" s="41"/>
      <c r="AA181"/>
    </row>
    <row r="182" spans="1:27">
      <c r="A182" s="11"/>
      <c r="B182" s="76" t="s">
        <v>50</v>
      </c>
      <c r="C182" s="32"/>
      <c r="D182" s="32"/>
      <c r="E182" s="69">
        <f>IF(E180=0,0,ROUND((E177/E180),2))</f>
        <v>0</v>
      </c>
      <c r="F182" s="69">
        <f>IF(F180=0,0,ROUND((F177/F180),2))</f>
        <v>0</v>
      </c>
      <c r="G182" s="69"/>
      <c r="H182" s="69">
        <f>IF(H180=0,0,ROUND((H177/H180),2))</f>
        <v>0</v>
      </c>
      <c r="I182" s="69"/>
      <c r="J182" s="69">
        <f>IF(J180=0,0,ROUND((J177/J180),2))</f>
        <v>0</v>
      </c>
      <c r="K182" s="41"/>
      <c r="AA182"/>
    </row>
    <row r="183" spans="1:27">
      <c r="A183" s="11"/>
      <c r="B183" s="76" t="str">
        <f>CONCATENATE("Unit of Service Cost Requested from ",Control!$B$4)</f>
        <v>Unit of Service Cost Requested from LCRB</v>
      </c>
      <c r="C183" s="32"/>
      <c r="D183" s="32"/>
      <c r="E183" s="69">
        <f>IF(E181=0,,ROUND((E177/E181),2))</f>
        <v>0</v>
      </c>
      <c r="F183" s="69">
        <f>IF(F181=0,,ROUND((F177/F181),2))</f>
        <v>0</v>
      </c>
      <c r="G183" s="69"/>
      <c r="H183" s="69">
        <f>IF(H181=0,,ROUND((H177/H181),2))</f>
        <v>0</v>
      </c>
      <c r="I183" s="69"/>
      <c r="J183" s="69">
        <f>IF(J181=0,,ROUND((J177/J181),2))</f>
        <v>0</v>
      </c>
      <c r="K183" s="41"/>
      <c r="AA183"/>
    </row>
    <row r="184" spans="1:27" ht="3" customHeight="1">
      <c r="A184" s="11"/>
      <c r="B184" s="76"/>
      <c r="C184" s="32"/>
      <c r="D184" s="32"/>
      <c r="E184" s="116"/>
      <c r="F184" s="116"/>
      <c r="G184" s="32"/>
      <c r="H184" s="32"/>
      <c r="I184" s="32"/>
      <c r="J184" s="32"/>
      <c r="K184" s="41"/>
      <c r="AA184"/>
    </row>
    <row r="185" spans="1:27" ht="14.25" customHeight="1" thickBot="1">
      <c r="A185" s="11"/>
      <c r="B185" s="171" t="s">
        <v>161</v>
      </c>
      <c r="C185" s="32"/>
      <c r="D185" s="32"/>
      <c r="E185" s="32"/>
      <c r="F185" s="78"/>
      <c r="G185" s="71"/>
      <c r="H185" s="71"/>
      <c r="I185" s="71"/>
      <c r="J185" s="70"/>
      <c r="K185" s="41"/>
      <c r="AA185"/>
    </row>
    <row r="186" spans="1:27" ht="15.75" thickBot="1">
      <c r="A186" s="11"/>
      <c r="B186" s="449" t="s">
        <v>51</v>
      </c>
      <c r="C186" s="450"/>
      <c r="D186" s="450"/>
      <c r="E186" s="77"/>
      <c r="F186" s="78"/>
      <c r="G186" s="79"/>
      <c r="H186" s="80"/>
      <c r="I186" s="80"/>
      <c r="J186" s="199"/>
      <c r="K186" s="81"/>
      <c r="AA186"/>
    </row>
    <row r="187" spans="1:27" ht="8.25" customHeight="1" thickBot="1">
      <c r="A187" s="11"/>
      <c r="B187" s="32"/>
      <c r="C187" s="32"/>
      <c r="D187" s="32"/>
      <c r="E187" s="32"/>
      <c r="F187" s="32"/>
      <c r="G187" s="32"/>
      <c r="H187" s="32"/>
      <c r="I187" s="32"/>
      <c r="J187" s="32"/>
      <c r="K187" s="32"/>
      <c r="AA187"/>
    </row>
    <row r="188" spans="1:27" ht="15.75" thickBot="1">
      <c r="A188" s="11"/>
      <c r="B188" s="201" t="s">
        <v>407</v>
      </c>
      <c r="C188" s="101"/>
      <c r="D188" s="237" t="str">
        <f>CONCATENATE($J$6,"U5")</f>
        <v>P1U5</v>
      </c>
      <c r="E188" s="32"/>
      <c r="F188" s="32"/>
      <c r="G188" s="32"/>
      <c r="H188" s="32"/>
      <c r="I188" s="32"/>
      <c r="J188" s="32"/>
      <c r="K188" s="32"/>
      <c r="AA188"/>
    </row>
    <row r="189" spans="1:27">
      <c r="A189" s="11"/>
      <c r="B189" s="453" t="s">
        <v>67</v>
      </c>
      <c r="C189" s="454"/>
      <c r="D189" s="102"/>
      <c r="E189" s="173" t="s">
        <v>162</v>
      </c>
      <c r="F189" s="455"/>
      <c r="G189" s="455"/>
      <c r="H189" s="456" t="s">
        <v>68</v>
      </c>
      <c r="I189" s="456"/>
      <c r="J189" s="103"/>
      <c r="K189" s="104"/>
      <c r="AA189"/>
    </row>
    <row r="190" spans="1:27" ht="26.25">
      <c r="A190" s="11"/>
      <c r="B190" s="451" t="s">
        <v>78</v>
      </c>
      <c r="C190" s="452"/>
      <c r="D190" s="452"/>
      <c r="E190" s="95" t="str">
        <f>+E8</f>
        <v>LCRB Recom</v>
      </c>
      <c r="F190" s="95" t="str">
        <f>+F8</f>
        <v>LCRB Request</v>
      </c>
      <c r="G190" s="95"/>
      <c r="H190" s="95" t="s">
        <v>55</v>
      </c>
      <c r="I190" s="95"/>
      <c r="J190" s="95" t="s">
        <v>64</v>
      </c>
      <c r="K190" s="96"/>
      <c r="AA190"/>
    </row>
    <row r="191" spans="1:27">
      <c r="A191" s="11"/>
      <c r="B191" s="73"/>
      <c r="C191" s="33" t="str">
        <f>$C$29</f>
        <v>Direct Clinical Staff Salaries from Salary Analysis</v>
      </c>
      <c r="D191" s="33"/>
      <c r="E191" s="39">
        <f>+F191</f>
        <v>0</v>
      </c>
      <c r="F191" s="338">
        <v>0</v>
      </c>
      <c r="G191" s="38"/>
      <c r="H191" s="43">
        <v>0</v>
      </c>
      <c r="I191" s="38"/>
      <c r="J191" s="39">
        <f>F191+H191</f>
        <v>0</v>
      </c>
      <c r="K191" s="40" t="str">
        <f>IF(J206=0,"-",J191/J206)</f>
        <v>-</v>
      </c>
      <c r="AA191"/>
    </row>
    <row r="192" spans="1:27">
      <c r="A192" s="11"/>
      <c r="B192" s="73"/>
      <c r="C192" s="33" t="str">
        <f>$C$30</f>
        <v>Immediate Sup Salaries from Salary Analysis</v>
      </c>
      <c r="D192" s="33"/>
      <c r="E192" s="39">
        <f t="shared" ref="E192:E205" si="16">+F192</f>
        <v>0</v>
      </c>
      <c r="F192" s="338">
        <v>0</v>
      </c>
      <c r="G192" s="38"/>
      <c r="H192" s="44">
        <v>0</v>
      </c>
      <c r="I192" s="38"/>
      <c r="J192" s="38">
        <f t="shared" ref="J192:J205" si="17">F192+H192</f>
        <v>0</v>
      </c>
      <c r="K192" s="40" t="str">
        <f>IF(J206=0,"-",J192/J206)</f>
        <v>-</v>
      </c>
      <c r="AA192"/>
    </row>
    <row r="193" spans="1:27">
      <c r="A193" s="11"/>
      <c r="B193" s="73"/>
      <c r="C193" s="33" t="str">
        <f>$C$31</f>
        <v>Clinical Staff Fringe Benefits</v>
      </c>
      <c r="D193" s="33"/>
      <c r="E193" s="39">
        <f t="shared" si="16"/>
        <v>0</v>
      </c>
      <c r="F193" s="43">
        <v>0</v>
      </c>
      <c r="G193" s="38"/>
      <c r="H193" s="44">
        <v>0</v>
      </c>
      <c r="I193" s="38"/>
      <c r="J193" s="38">
        <f t="shared" si="17"/>
        <v>0</v>
      </c>
      <c r="K193" s="40" t="str">
        <f>IF(J206=0,"-",J193/J206)</f>
        <v>-</v>
      </c>
      <c r="AA193"/>
    </row>
    <row r="194" spans="1:27">
      <c r="A194" s="11"/>
      <c r="B194" s="73"/>
      <c r="C194" s="33" t="str">
        <f>$C$32</f>
        <v>Utilities for Direct Client Service Areas</v>
      </c>
      <c r="D194" s="33"/>
      <c r="E194" s="39">
        <f t="shared" si="16"/>
        <v>0</v>
      </c>
      <c r="F194" s="43">
        <v>0</v>
      </c>
      <c r="G194" s="38"/>
      <c r="H194" s="44">
        <v>0</v>
      </c>
      <c r="I194" s="38"/>
      <c r="J194" s="38">
        <f t="shared" si="17"/>
        <v>0</v>
      </c>
      <c r="K194" s="40" t="str">
        <f>IF(J206=0,"-",J194/J206)</f>
        <v>-</v>
      </c>
      <c r="AA194"/>
    </row>
    <row r="195" spans="1:27">
      <c r="A195" s="11"/>
      <c r="B195" s="73"/>
      <c r="C195" s="33" t="str">
        <f>$C$33</f>
        <v>Telephone /Cell Phone/Internet</v>
      </c>
      <c r="D195" s="33"/>
      <c r="E195" s="39">
        <f t="shared" si="16"/>
        <v>0</v>
      </c>
      <c r="F195" s="43">
        <v>0</v>
      </c>
      <c r="G195" s="38"/>
      <c r="H195" s="44">
        <v>0</v>
      </c>
      <c r="I195" s="38"/>
      <c r="J195" s="38">
        <f t="shared" si="17"/>
        <v>0</v>
      </c>
      <c r="K195" s="40" t="str">
        <f>IF(J206=0,"-",J195/J206)</f>
        <v>-</v>
      </c>
      <c r="AA195"/>
    </row>
    <row r="196" spans="1:27">
      <c r="A196" s="11"/>
      <c r="B196" s="73"/>
      <c r="C196" s="33" t="str">
        <f>$C$34</f>
        <v>Consumable Supplies</v>
      </c>
      <c r="D196" s="33"/>
      <c r="E196" s="39">
        <f t="shared" si="16"/>
        <v>0</v>
      </c>
      <c r="F196" s="43">
        <v>0</v>
      </c>
      <c r="G196" s="38"/>
      <c r="H196" s="44">
        <v>0</v>
      </c>
      <c r="I196" s="38"/>
      <c r="J196" s="38">
        <f t="shared" si="17"/>
        <v>0</v>
      </c>
      <c r="K196" s="40" t="str">
        <f>IF(J206=0,"-",J196/J206)</f>
        <v>-</v>
      </c>
      <c r="AA196"/>
    </row>
    <row r="197" spans="1:27">
      <c r="A197" s="11"/>
      <c r="B197" s="73"/>
      <c r="C197" s="33" t="str">
        <f>$C$35</f>
        <v>Non-consumable Supplies</v>
      </c>
      <c r="D197" s="33"/>
      <c r="E197" s="39">
        <f t="shared" si="16"/>
        <v>0</v>
      </c>
      <c r="F197" s="43">
        <v>0</v>
      </c>
      <c r="G197" s="38"/>
      <c r="H197" s="44">
        <v>0</v>
      </c>
      <c r="I197" s="38"/>
      <c r="J197" s="38">
        <f t="shared" si="17"/>
        <v>0</v>
      </c>
      <c r="K197" s="40" t="str">
        <f>IF(J206=0,"-",J197/J206)</f>
        <v>-</v>
      </c>
      <c r="AA197"/>
    </row>
    <row r="198" spans="1:27">
      <c r="A198" s="11"/>
      <c r="B198" s="73"/>
      <c r="C198" s="33" t="str">
        <f>$C$36</f>
        <v>Printing</v>
      </c>
      <c r="D198" s="33"/>
      <c r="E198" s="39">
        <f t="shared" si="16"/>
        <v>0</v>
      </c>
      <c r="F198" s="43">
        <v>0</v>
      </c>
      <c r="G198" s="38"/>
      <c r="H198" s="44">
        <v>0</v>
      </c>
      <c r="I198" s="38"/>
      <c r="J198" s="38">
        <f t="shared" si="17"/>
        <v>0</v>
      </c>
      <c r="K198" s="40" t="str">
        <f>IF(J206=0,"-",J198/J206)</f>
        <v>-</v>
      </c>
      <c r="AA198"/>
    </row>
    <row r="199" spans="1:27">
      <c r="A199" s="11"/>
      <c r="B199" s="73"/>
      <c r="C199" s="33" t="str">
        <f>$C$37</f>
        <v>Mileage</v>
      </c>
      <c r="D199" s="33"/>
      <c r="E199" s="39">
        <f t="shared" si="16"/>
        <v>0</v>
      </c>
      <c r="F199" s="43">
        <v>0</v>
      </c>
      <c r="G199" s="38"/>
      <c r="H199" s="44">
        <v>0</v>
      </c>
      <c r="I199" s="38"/>
      <c r="J199" s="38">
        <f t="shared" si="17"/>
        <v>0</v>
      </c>
      <c r="K199" s="40" t="str">
        <f>IF(J206=0,"-",J199/J206)</f>
        <v>-</v>
      </c>
      <c r="AA199"/>
    </row>
    <row r="200" spans="1:27">
      <c r="A200" s="11"/>
      <c r="B200" s="73"/>
      <c r="C200" s="33" t="str">
        <f>$C$38</f>
        <v>Rent for Direct Client Service Areas</v>
      </c>
      <c r="D200" s="72"/>
      <c r="E200" s="39">
        <f t="shared" si="16"/>
        <v>0</v>
      </c>
      <c r="F200" s="43">
        <v>0</v>
      </c>
      <c r="G200" s="38"/>
      <c r="H200" s="44">
        <v>0</v>
      </c>
      <c r="I200" s="38"/>
      <c r="J200" s="38">
        <f t="shared" si="17"/>
        <v>0</v>
      </c>
      <c r="K200" s="40" t="str">
        <f>IF(J206=0,"-",J200/J206)</f>
        <v>-</v>
      </c>
      <c r="AA200"/>
    </row>
    <row r="201" spans="1:27">
      <c r="A201" s="11"/>
      <c r="B201" s="73"/>
      <c r="C201" s="33" t="str">
        <f>$C$39</f>
        <v>Other</v>
      </c>
      <c r="D201" s="72"/>
      <c r="E201" s="39">
        <f t="shared" si="16"/>
        <v>0</v>
      </c>
      <c r="F201" s="43">
        <v>0</v>
      </c>
      <c r="G201" s="38"/>
      <c r="H201" s="44">
        <v>0</v>
      </c>
      <c r="I201" s="38"/>
      <c r="J201" s="38">
        <f t="shared" si="17"/>
        <v>0</v>
      </c>
      <c r="K201" s="40" t="str">
        <f>IF(J206=0,"-",J201/J206)</f>
        <v>-</v>
      </c>
      <c r="AA201"/>
    </row>
    <row r="202" spans="1:27">
      <c r="A202" s="11"/>
      <c r="B202" s="73"/>
      <c r="C202" s="33" t="str">
        <f>$C$40</f>
        <v>Other</v>
      </c>
      <c r="D202" s="72"/>
      <c r="E202" s="39">
        <f t="shared" si="16"/>
        <v>0</v>
      </c>
      <c r="F202" s="43"/>
      <c r="G202" s="38"/>
      <c r="H202" s="44">
        <v>0</v>
      </c>
      <c r="I202" s="38"/>
      <c r="J202" s="38">
        <f t="shared" si="17"/>
        <v>0</v>
      </c>
      <c r="K202" s="40" t="str">
        <f>IF(J206=0,"-",J202/J206)</f>
        <v>-</v>
      </c>
      <c r="AA202"/>
    </row>
    <row r="203" spans="1:27">
      <c r="A203" s="11"/>
      <c r="B203" s="73"/>
      <c r="C203" s="33" t="str">
        <f>$C$41</f>
        <v>Other</v>
      </c>
      <c r="D203" s="72"/>
      <c r="E203" s="39">
        <f t="shared" si="16"/>
        <v>0</v>
      </c>
      <c r="F203" s="43"/>
      <c r="G203" s="38"/>
      <c r="H203" s="44">
        <v>0</v>
      </c>
      <c r="I203" s="38"/>
      <c r="J203" s="38">
        <f t="shared" si="17"/>
        <v>0</v>
      </c>
      <c r="K203" s="40" t="str">
        <f>IF(J206=0,"-",J203/J206)</f>
        <v>-</v>
      </c>
      <c r="AA203"/>
    </row>
    <row r="204" spans="1:27">
      <c r="A204" s="11"/>
      <c r="B204" s="73"/>
      <c r="C204" s="33" t="str">
        <f>$C$42</f>
        <v>Other</v>
      </c>
      <c r="D204" s="72">
        <f>D72</f>
        <v>0</v>
      </c>
      <c r="E204" s="39">
        <f t="shared" si="16"/>
        <v>0</v>
      </c>
      <c r="F204" s="43"/>
      <c r="G204" s="38"/>
      <c r="H204" s="44">
        <v>0</v>
      </c>
      <c r="I204" s="38"/>
      <c r="J204" s="38">
        <f t="shared" si="17"/>
        <v>0</v>
      </c>
      <c r="K204" s="40" t="str">
        <f>IF(J206=0,"-",J204/J206)</f>
        <v>-</v>
      </c>
      <c r="AA204"/>
    </row>
    <row r="205" spans="1:27">
      <c r="A205" s="11"/>
      <c r="B205" s="73"/>
      <c r="C205" s="33" t="str">
        <f>$C$43</f>
        <v>Other</v>
      </c>
      <c r="D205" s="72">
        <f>D73</f>
        <v>0</v>
      </c>
      <c r="E205" s="39">
        <f t="shared" si="16"/>
        <v>0</v>
      </c>
      <c r="F205" s="43"/>
      <c r="G205" s="60"/>
      <c r="H205" s="49">
        <v>0</v>
      </c>
      <c r="I205" s="60"/>
      <c r="J205" s="60">
        <f t="shared" si="17"/>
        <v>0</v>
      </c>
      <c r="K205" s="40" t="str">
        <f>IF(J206=0,"-",J205/J206)</f>
        <v>-</v>
      </c>
      <c r="AA205"/>
    </row>
    <row r="206" spans="1:27">
      <c r="A206" s="11"/>
      <c r="B206" s="74" t="s">
        <v>59</v>
      </c>
      <c r="C206" s="33"/>
      <c r="D206" s="33"/>
      <c r="E206" s="61">
        <f>ROUND(SUM(E191:E205),0)</f>
        <v>0</v>
      </c>
      <c r="F206" s="61">
        <f>ROUND(SUM(F191:F205),0)</f>
        <v>0</v>
      </c>
      <c r="G206" s="52">
        <f>IF($J206=0,0,(F206/$J206))</f>
        <v>0</v>
      </c>
      <c r="H206" s="54">
        <f>SUM(H191:H205)</f>
        <v>0</v>
      </c>
      <c r="I206" s="52">
        <f>IF($J206=0,0,(H206/$J206))</f>
        <v>0</v>
      </c>
      <c r="J206" s="61">
        <f>ROUND(SUM(J191:J205),0)</f>
        <v>0</v>
      </c>
      <c r="K206" s="55" t="str">
        <f>IF(J206=0,"-",J206/J206)</f>
        <v>-</v>
      </c>
      <c r="AA206"/>
    </row>
    <row r="207" spans="1:27">
      <c r="A207" s="11"/>
      <c r="B207" s="74"/>
      <c r="C207" s="33" t="s">
        <v>58</v>
      </c>
      <c r="D207" s="33"/>
      <c r="E207" s="62">
        <f>IF(E$78=0,0,(E206/E210))</f>
        <v>0</v>
      </c>
      <c r="F207" s="63">
        <f>IF(F210=0,0,(F206/F210))</f>
        <v>0</v>
      </c>
      <c r="G207" s="64"/>
      <c r="H207" s="63">
        <f>IF(H210=0,0,(H206/H210))</f>
        <v>0</v>
      </c>
      <c r="I207" s="45"/>
      <c r="J207" s="63">
        <f>IF(J210=0,0,(J206/J210))</f>
        <v>0</v>
      </c>
      <c r="K207" s="40"/>
      <c r="AA207"/>
    </row>
    <row r="208" spans="1:27">
      <c r="A208" s="11"/>
      <c r="B208" s="74" t="s">
        <v>79</v>
      </c>
      <c r="C208" s="34"/>
      <c r="D208" s="34"/>
      <c r="E208" s="39">
        <f>ROUND(+F208,0)</f>
        <v>0</v>
      </c>
      <c r="F208" s="43"/>
      <c r="G208" s="38"/>
      <c r="H208" s="43"/>
      <c r="I208" s="38"/>
      <c r="J208" s="38">
        <f>ROUND(F208+H208,0)</f>
        <v>0</v>
      </c>
      <c r="K208" s="35"/>
      <c r="AA208"/>
    </row>
    <row r="209" spans="1:27">
      <c r="A209" s="11"/>
      <c r="B209" s="75"/>
      <c r="C209" s="33" t="s">
        <v>58</v>
      </c>
      <c r="D209" s="33"/>
      <c r="E209" s="62">
        <f>IF(E210=0,0,(E208/E210))</f>
        <v>0</v>
      </c>
      <c r="F209" s="62">
        <f>IF(F210=0,0,(F208/F210))</f>
        <v>0</v>
      </c>
      <c r="G209" s="33"/>
      <c r="H209" s="62">
        <f>IF(H210=0,0,(H208/H210))</f>
        <v>0</v>
      </c>
      <c r="I209" s="33"/>
      <c r="J209" s="62">
        <f>IF(J210=0,0,(J208/J210))</f>
        <v>0</v>
      </c>
      <c r="K209" s="35"/>
      <c r="AA209"/>
    </row>
    <row r="210" spans="1:27">
      <c r="A210" s="11"/>
      <c r="B210" s="74" t="s">
        <v>49</v>
      </c>
      <c r="C210" s="33"/>
      <c r="D210" s="33"/>
      <c r="E210" s="61">
        <f>ROUND(E206+E208,0)</f>
        <v>0</v>
      </c>
      <c r="F210" s="61">
        <f>ROUND(F206+F208,0)</f>
        <v>0</v>
      </c>
      <c r="G210" s="65"/>
      <c r="H210" s="61">
        <f>ROUND(H206+H208,0)</f>
        <v>0</v>
      </c>
      <c r="I210" s="65"/>
      <c r="J210" s="61">
        <f>ROUND(J206+J208,0)</f>
        <v>0</v>
      </c>
      <c r="K210" s="35"/>
      <c r="AA210"/>
    </row>
    <row r="211" spans="1:27">
      <c r="A211" s="11"/>
      <c r="B211" s="73"/>
      <c r="C211" s="33" t="s">
        <v>69</v>
      </c>
      <c r="D211" s="33"/>
      <c r="E211" s="45">
        <f>IF(E$48=0,0,(E210/E$48))</f>
        <v>0</v>
      </c>
      <c r="F211" s="64">
        <f>IF(F$48=0,0,(F210/F$48))</f>
        <v>0</v>
      </c>
      <c r="G211" s="33"/>
      <c r="H211" s="64">
        <f>IF(H$48=0,0,(H210/H$48))</f>
        <v>0</v>
      </c>
      <c r="I211" s="33"/>
      <c r="J211" s="64">
        <f>IF(J$48=0,0,(J210/J$48))</f>
        <v>0</v>
      </c>
      <c r="K211" s="35"/>
      <c r="AA211"/>
    </row>
    <row r="212" spans="1:27" ht="5.25" customHeight="1">
      <c r="A212" s="11"/>
      <c r="B212" s="75"/>
      <c r="C212" s="32"/>
      <c r="D212" s="32"/>
      <c r="E212" s="32"/>
      <c r="F212" s="32"/>
      <c r="G212" s="32"/>
      <c r="H212" s="32"/>
      <c r="I212" s="32"/>
      <c r="J212" s="32"/>
      <c r="K212" s="41"/>
      <c r="AA212"/>
    </row>
    <row r="213" spans="1:27">
      <c r="A213" s="11"/>
      <c r="B213" s="76" t="s">
        <v>70</v>
      </c>
      <c r="C213" s="32"/>
      <c r="D213" s="32"/>
      <c r="E213" s="67">
        <f>+F213</f>
        <v>0</v>
      </c>
      <c r="F213" s="68"/>
      <c r="G213" s="67"/>
      <c r="H213" s="68"/>
      <c r="I213" s="67"/>
      <c r="J213" s="67">
        <f>F213+H213</f>
        <v>0</v>
      </c>
      <c r="K213" s="41"/>
      <c r="AA213"/>
    </row>
    <row r="214" spans="1:27">
      <c r="A214" s="11"/>
      <c r="B214" s="171" t="s">
        <v>178</v>
      </c>
      <c r="C214" s="32"/>
      <c r="D214" s="32"/>
      <c r="E214" s="67">
        <f>+F214</f>
        <v>0</v>
      </c>
      <c r="F214" s="68"/>
      <c r="G214" s="67"/>
      <c r="H214" s="68"/>
      <c r="I214" s="67"/>
      <c r="J214" s="67">
        <f>F214+H214</f>
        <v>0</v>
      </c>
      <c r="K214" s="41"/>
      <c r="AA214"/>
    </row>
    <row r="215" spans="1:27">
      <c r="A215" s="11"/>
      <c r="B215" s="76" t="s">
        <v>50</v>
      </c>
      <c r="C215" s="32"/>
      <c r="D215" s="32"/>
      <c r="E215" s="69">
        <f>IF(E213=0,0,ROUND((E210/E213),2))</f>
        <v>0</v>
      </c>
      <c r="F215" s="69">
        <f>IF(F213=0,0,ROUND((F210/F213),2))</f>
        <v>0</v>
      </c>
      <c r="G215" s="69"/>
      <c r="H215" s="69">
        <f>IF(H213=0,0,ROUND((H210/H213),2))</f>
        <v>0</v>
      </c>
      <c r="I215" s="69"/>
      <c r="J215" s="69">
        <f>IF(J213=0,0,ROUND((J210/J213),2))</f>
        <v>0</v>
      </c>
      <c r="K215" s="41"/>
      <c r="AA215"/>
    </row>
    <row r="216" spans="1:27">
      <c r="A216" s="11"/>
      <c r="B216" s="76" t="str">
        <f>CONCATENATE("Unit of Service Cost Requested from ",Control!$B$4)</f>
        <v>Unit of Service Cost Requested from LCRB</v>
      </c>
      <c r="C216" s="32"/>
      <c r="D216" s="32"/>
      <c r="E216" s="69">
        <f>IF(E214=0,,ROUND((E210/E214),2))</f>
        <v>0</v>
      </c>
      <c r="F216" s="69">
        <f>IF(F214=0,,ROUND((F210/F214),2))</f>
        <v>0</v>
      </c>
      <c r="G216" s="69"/>
      <c r="H216" s="69">
        <f>IF(H214=0,,ROUND((H210/H214),2))</f>
        <v>0</v>
      </c>
      <c r="I216" s="69"/>
      <c r="J216" s="69">
        <f>IF(J214=0,,ROUND((J210/J214),2))</f>
        <v>0</v>
      </c>
      <c r="K216" s="41"/>
      <c r="AA216"/>
    </row>
    <row r="217" spans="1:27" ht="4.5" customHeight="1">
      <c r="A217" s="11"/>
      <c r="B217" s="76"/>
      <c r="C217" s="32"/>
      <c r="D217" s="32"/>
      <c r="E217" s="116"/>
      <c r="F217" s="116"/>
      <c r="G217" s="32"/>
      <c r="H217" s="32"/>
      <c r="I217" s="32"/>
      <c r="J217" s="32"/>
      <c r="K217" s="41"/>
      <c r="AA217"/>
    </row>
    <row r="218" spans="1:27" ht="15" customHeight="1" thickBot="1">
      <c r="A218" s="11"/>
      <c r="B218" s="171" t="s">
        <v>161</v>
      </c>
      <c r="C218" s="32"/>
      <c r="D218" s="32"/>
      <c r="E218" s="32"/>
      <c r="F218" s="78"/>
      <c r="G218" s="71"/>
      <c r="H218" s="71"/>
      <c r="I218" s="71"/>
      <c r="J218" s="70"/>
      <c r="K218" s="41"/>
      <c r="AA218"/>
    </row>
    <row r="219" spans="1:27" ht="15.75" thickBot="1">
      <c r="A219" s="11"/>
      <c r="B219" s="449" t="s">
        <v>51</v>
      </c>
      <c r="C219" s="450"/>
      <c r="D219" s="450"/>
      <c r="E219" s="77"/>
      <c r="F219" s="78"/>
      <c r="G219" s="79"/>
      <c r="H219" s="80"/>
      <c r="I219" s="80"/>
      <c r="J219" s="199"/>
      <c r="K219" s="81"/>
      <c r="AA219"/>
    </row>
    <row r="220" spans="1:27" ht="7.5" customHeight="1" thickBot="1">
      <c r="A220" s="11"/>
      <c r="B220" s="32"/>
      <c r="C220" s="32"/>
      <c r="D220" s="32"/>
      <c r="E220" s="32"/>
      <c r="F220" s="32"/>
      <c r="G220" s="32"/>
      <c r="H220" s="32"/>
      <c r="I220" s="32"/>
      <c r="J220" s="32"/>
      <c r="K220" s="32"/>
      <c r="AA220"/>
    </row>
    <row r="221" spans="1:27" ht="15.75" thickBot="1">
      <c r="A221" s="11"/>
      <c r="B221" s="201" t="s">
        <v>408</v>
      </c>
      <c r="C221" s="101"/>
      <c r="D221" s="237" t="str">
        <f>CONCATENATE($J$6,"U6")</f>
        <v>P1U6</v>
      </c>
      <c r="E221" s="32"/>
      <c r="F221" s="32"/>
      <c r="G221" s="32"/>
      <c r="H221" s="32"/>
      <c r="I221" s="32"/>
      <c r="J221" s="32"/>
      <c r="K221" s="32"/>
      <c r="AA221"/>
    </row>
    <row r="222" spans="1:27">
      <c r="A222" s="11"/>
      <c r="B222" s="453" t="s">
        <v>67</v>
      </c>
      <c r="C222" s="454"/>
      <c r="D222" s="102"/>
      <c r="E222" s="173" t="s">
        <v>162</v>
      </c>
      <c r="F222" s="455"/>
      <c r="G222" s="455"/>
      <c r="H222" s="456" t="s">
        <v>68</v>
      </c>
      <c r="I222" s="456"/>
      <c r="J222" s="103"/>
      <c r="K222" s="104"/>
      <c r="AA222"/>
    </row>
    <row r="223" spans="1:27" ht="26.25">
      <c r="A223" s="11"/>
      <c r="B223" s="451" t="s">
        <v>78</v>
      </c>
      <c r="C223" s="452"/>
      <c r="D223" s="452"/>
      <c r="E223" s="95" t="str">
        <f>+E8</f>
        <v>LCRB Recom</v>
      </c>
      <c r="F223" s="95" t="str">
        <f>+F8</f>
        <v>LCRB Request</v>
      </c>
      <c r="G223" s="95"/>
      <c r="H223" s="95" t="s">
        <v>55</v>
      </c>
      <c r="I223" s="95"/>
      <c r="J223" s="95" t="s">
        <v>64</v>
      </c>
      <c r="K223" s="96"/>
      <c r="AA223"/>
    </row>
    <row r="224" spans="1:27">
      <c r="A224" s="11"/>
      <c r="B224" s="73"/>
      <c r="C224" s="33" t="str">
        <f>$C$29</f>
        <v>Direct Clinical Staff Salaries from Salary Analysis</v>
      </c>
      <c r="D224" s="33"/>
      <c r="E224" s="39">
        <f>+F224</f>
        <v>0</v>
      </c>
      <c r="F224" s="338">
        <v>0</v>
      </c>
      <c r="G224" s="38"/>
      <c r="H224" s="43">
        <v>0</v>
      </c>
      <c r="I224" s="38"/>
      <c r="J224" s="39">
        <f>F224+H224</f>
        <v>0</v>
      </c>
      <c r="K224" s="40" t="str">
        <f>IF(J239=0,"-",J224/J239)</f>
        <v>-</v>
      </c>
      <c r="AA224"/>
    </row>
    <row r="225" spans="1:27">
      <c r="A225" s="11"/>
      <c r="B225" s="73"/>
      <c r="C225" s="33" t="str">
        <f>$C$30</f>
        <v>Immediate Sup Salaries from Salary Analysis</v>
      </c>
      <c r="D225" s="33"/>
      <c r="E225" s="39">
        <f t="shared" ref="E225:E238" si="18">+F225</f>
        <v>0</v>
      </c>
      <c r="F225" s="338">
        <v>0</v>
      </c>
      <c r="G225" s="38"/>
      <c r="H225" s="44">
        <v>0</v>
      </c>
      <c r="I225" s="38"/>
      <c r="J225" s="38">
        <f t="shared" ref="J225:J238" si="19">F225+H225</f>
        <v>0</v>
      </c>
      <c r="K225" s="40" t="str">
        <f>IF(J239=0,"-",J225/J239)</f>
        <v>-</v>
      </c>
      <c r="AA225"/>
    </row>
    <row r="226" spans="1:27">
      <c r="A226" s="11"/>
      <c r="B226" s="73"/>
      <c r="C226" s="33" t="str">
        <f>$C$31</f>
        <v>Clinical Staff Fringe Benefits</v>
      </c>
      <c r="D226" s="33"/>
      <c r="E226" s="39">
        <f t="shared" si="18"/>
        <v>0</v>
      </c>
      <c r="F226" s="43">
        <v>0</v>
      </c>
      <c r="G226" s="38"/>
      <c r="H226" s="44">
        <v>0</v>
      </c>
      <c r="I226" s="38"/>
      <c r="J226" s="38">
        <f t="shared" si="19"/>
        <v>0</v>
      </c>
      <c r="K226" s="40" t="str">
        <f>IF(J239=0,"-",J226/J239)</f>
        <v>-</v>
      </c>
      <c r="AA226"/>
    </row>
    <row r="227" spans="1:27">
      <c r="A227" s="11"/>
      <c r="B227" s="73"/>
      <c r="C227" s="33" t="str">
        <f>$C$32</f>
        <v>Utilities for Direct Client Service Areas</v>
      </c>
      <c r="D227" s="33"/>
      <c r="E227" s="39">
        <f t="shared" si="18"/>
        <v>0</v>
      </c>
      <c r="F227" s="43">
        <v>0</v>
      </c>
      <c r="G227" s="38"/>
      <c r="H227" s="44">
        <v>0</v>
      </c>
      <c r="I227" s="38"/>
      <c r="J227" s="38">
        <f t="shared" si="19"/>
        <v>0</v>
      </c>
      <c r="K227" s="40" t="str">
        <f>IF(J239=0,"-",J227/J239)</f>
        <v>-</v>
      </c>
      <c r="AA227"/>
    </row>
    <row r="228" spans="1:27">
      <c r="A228" s="11"/>
      <c r="B228" s="73"/>
      <c r="C228" s="33" t="str">
        <f>$C$33</f>
        <v>Telephone /Cell Phone/Internet</v>
      </c>
      <c r="D228" s="33"/>
      <c r="E228" s="39">
        <f t="shared" si="18"/>
        <v>0</v>
      </c>
      <c r="F228" s="43">
        <v>0</v>
      </c>
      <c r="G228" s="38"/>
      <c r="H228" s="44">
        <v>0</v>
      </c>
      <c r="I228" s="38"/>
      <c r="J228" s="38">
        <f t="shared" si="19"/>
        <v>0</v>
      </c>
      <c r="K228" s="40" t="str">
        <f>IF(J239=0,"-",J228/J239)</f>
        <v>-</v>
      </c>
      <c r="AA228"/>
    </row>
    <row r="229" spans="1:27">
      <c r="A229" s="11"/>
      <c r="B229" s="73"/>
      <c r="C229" s="33" t="str">
        <f>$C$34</f>
        <v>Consumable Supplies</v>
      </c>
      <c r="D229" s="33"/>
      <c r="E229" s="39">
        <f t="shared" si="18"/>
        <v>0</v>
      </c>
      <c r="F229" s="43">
        <v>0</v>
      </c>
      <c r="G229" s="38"/>
      <c r="H229" s="44">
        <v>0</v>
      </c>
      <c r="I229" s="38"/>
      <c r="J229" s="38">
        <f t="shared" si="19"/>
        <v>0</v>
      </c>
      <c r="K229" s="40" t="str">
        <f>IF(J239=0,"-",J229/J239)</f>
        <v>-</v>
      </c>
      <c r="AA229"/>
    </row>
    <row r="230" spans="1:27">
      <c r="A230" s="11"/>
      <c r="B230" s="73"/>
      <c r="C230" s="33" t="str">
        <f>$C$35</f>
        <v>Non-consumable Supplies</v>
      </c>
      <c r="D230" s="33"/>
      <c r="E230" s="39">
        <f t="shared" si="18"/>
        <v>0</v>
      </c>
      <c r="F230" s="43">
        <v>0</v>
      </c>
      <c r="G230" s="38"/>
      <c r="H230" s="44">
        <v>0</v>
      </c>
      <c r="I230" s="38"/>
      <c r="J230" s="38">
        <f t="shared" si="19"/>
        <v>0</v>
      </c>
      <c r="K230" s="40" t="str">
        <f>IF(J239=0,"-",J230/J239)</f>
        <v>-</v>
      </c>
      <c r="AA230"/>
    </row>
    <row r="231" spans="1:27">
      <c r="A231" s="11"/>
      <c r="B231" s="73"/>
      <c r="C231" s="33" t="str">
        <f>$C$36</f>
        <v>Printing</v>
      </c>
      <c r="D231" s="33"/>
      <c r="E231" s="39">
        <f t="shared" si="18"/>
        <v>0</v>
      </c>
      <c r="F231" s="43">
        <v>0</v>
      </c>
      <c r="G231" s="38"/>
      <c r="H231" s="44">
        <v>0</v>
      </c>
      <c r="I231" s="38"/>
      <c r="J231" s="38">
        <f t="shared" si="19"/>
        <v>0</v>
      </c>
      <c r="K231" s="40" t="str">
        <f>IF(J239=0,"-",J231/J239)</f>
        <v>-</v>
      </c>
      <c r="AA231"/>
    </row>
    <row r="232" spans="1:27">
      <c r="A232" s="11"/>
      <c r="B232" s="73"/>
      <c r="C232" s="33" t="str">
        <f>$C$37</f>
        <v>Mileage</v>
      </c>
      <c r="D232" s="33"/>
      <c r="E232" s="39">
        <f t="shared" si="18"/>
        <v>0</v>
      </c>
      <c r="F232" s="43">
        <v>0</v>
      </c>
      <c r="G232" s="38"/>
      <c r="H232" s="44">
        <v>0</v>
      </c>
      <c r="I232" s="38"/>
      <c r="J232" s="38">
        <f t="shared" si="19"/>
        <v>0</v>
      </c>
      <c r="K232" s="40" t="str">
        <f>IF(J239=0,"-",J232/J239)</f>
        <v>-</v>
      </c>
      <c r="AA232"/>
    </row>
    <row r="233" spans="1:27">
      <c r="A233" s="11"/>
      <c r="B233" s="73"/>
      <c r="C233" s="33" t="str">
        <f>$C$38</f>
        <v>Rent for Direct Client Service Areas</v>
      </c>
      <c r="D233" s="38"/>
      <c r="E233" s="39">
        <f t="shared" si="18"/>
        <v>0</v>
      </c>
      <c r="F233" s="43">
        <v>0</v>
      </c>
      <c r="G233" s="38"/>
      <c r="H233" s="44">
        <v>0</v>
      </c>
      <c r="I233" s="38"/>
      <c r="J233" s="38">
        <f t="shared" si="19"/>
        <v>0</v>
      </c>
      <c r="K233" s="40" t="str">
        <f>IF(J239=0,"-",J233/J239)</f>
        <v>-</v>
      </c>
      <c r="AA233"/>
    </row>
    <row r="234" spans="1:27">
      <c r="A234" s="11"/>
      <c r="B234" s="73"/>
      <c r="C234" s="33" t="str">
        <f>$C$39</f>
        <v>Other</v>
      </c>
      <c r="D234" s="38"/>
      <c r="E234" s="39">
        <f t="shared" si="18"/>
        <v>0</v>
      </c>
      <c r="F234" s="43">
        <v>0</v>
      </c>
      <c r="G234" s="38"/>
      <c r="H234" s="44">
        <v>0</v>
      </c>
      <c r="I234" s="38"/>
      <c r="J234" s="38">
        <f t="shared" si="19"/>
        <v>0</v>
      </c>
      <c r="K234" s="40" t="str">
        <f>IF(J239=0,"-",J234/J239)</f>
        <v>-</v>
      </c>
      <c r="AA234"/>
    </row>
    <row r="235" spans="1:27">
      <c r="A235" s="11"/>
      <c r="B235" s="73"/>
      <c r="C235" s="33" t="str">
        <f>$C$40</f>
        <v>Other</v>
      </c>
      <c r="D235" s="38"/>
      <c r="E235" s="39">
        <f t="shared" si="18"/>
        <v>0</v>
      </c>
      <c r="F235" s="43"/>
      <c r="G235" s="38"/>
      <c r="H235" s="44">
        <v>0</v>
      </c>
      <c r="I235" s="38"/>
      <c r="J235" s="38">
        <f t="shared" si="19"/>
        <v>0</v>
      </c>
      <c r="K235" s="40" t="str">
        <f>IF(J239=0,"-",J235/J239)</f>
        <v>-</v>
      </c>
      <c r="AA235"/>
    </row>
    <row r="236" spans="1:27">
      <c r="A236" s="11"/>
      <c r="B236" s="73"/>
      <c r="C236" s="33" t="str">
        <f>$C$41</f>
        <v>Other</v>
      </c>
      <c r="D236" s="38"/>
      <c r="E236" s="39">
        <f t="shared" si="18"/>
        <v>0</v>
      </c>
      <c r="F236" s="43"/>
      <c r="G236" s="38"/>
      <c r="H236" s="44">
        <v>0</v>
      </c>
      <c r="I236" s="38"/>
      <c r="J236" s="38">
        <f t="shared" si="19"/>
        <v>0</v>
      </c>
      <c r="K236" s="40" t="str">
        <f>IF(J239=0,"-",J236/J239)</f>
        <v>-</v>
      </c>
      <c r="AA236"/>
    </row>
    <row r="237" spans="1:27">
      <c r="A237" s="11"/>
      <c r="B237" s="73"/>
      <c r="C237" s="33" t="str">
        <f>$C$42</f>
        <v>Other</v>
      </c>
      <c r="D237" s="38">
        <f>D204</f>
        <v>0</v>
      </c>
      <c r="E237" s="39">
        <f t="shared" si="18"/>
        <v>0</v>
      </c>
      <c r="F237" s="43"/>
      <c r="G237" s="38"/>
      <c r="H237" s="44">
        <v>0</v>
      </c>
      <c r="I237" s="38"/>
      <c r="J237" s="38">
        <f t="shared" si="19"/>
        <v>0</v>
      </c>
      <c r="K237" s="40" t="str">
        <f>IF(J239=0,"-",J237/J239)</f>
        <v>-</v>
      </c>
      <c r="AA237"/>
    </row>
    <row r="238" spans="1:27">
      <c r="A238" s="11"/>
      <c r="B238" s="73"/>
      <c r="C238" s="33" t="str">
        <f>$C$43</f>
        <v>Other</v>
      </c>
      <c r="D238" s="38">
        <f>D205</f>
        <v>0</v>
      </c>
      <c r="E238" s="39">
        <f t="shared" si="18"/>
        <v>0</v>
      </c>
      <c r="F238" s="43"/>
      <c r="G238" s="60"/>
      <c r="H238" s="49">
        <v>0</v>
      </c>
      <c r="I238" s="60"/>
      <c r="J238" s="60">
        <f t="shared" si="19"/>
        <v>0</v>
      </c>
      <c r="K238" s="40" t="str">
        <f>IF(J239=0,"-",J238/J239)</f>
        <v>-</v>
      </c>
      <c r="AA238"/>
    </row>
    <row r="239" spans="1:27">
      <c r="A239" s="11"/>
      <c r="B239" s="74" t="s">
        <v>59</v>
      </c>
      <c r="C239" s="33"/>
      <c r="D239" s="33"/>
      <c r="E239" s="61">
        <f>ROUND(SUM(E224:E238),0)</f>
        <v>0</v>
      </c>
      <c r="F239" s="61">
        <f>ROUND(SUM(F224:F238),0)</f>
        <v>0</v>
      </c>
      <c r="G239" s="52">
        <f>IF($J239=0,0,(F239/$J239))</f>
        <v>0</v>
      </c>
      <c r="H239" s="54">
        <f>SUM(H224:H238)</f>
        <v>0</v>
      </c>
      <c r="I239" s="52">
        <f>IF($J239=0,0,(H239/$J239))</f>
        <v>0</v>
      </c>
      <c r="J239" s="61">
        <f>ROUND(SUM(J224:J238),0)</f>
        <v>0</v>
      </c>
      <c r="K239" s="55" t="str">
        <f>IF(J239=0,"-",J239/J239)</f>
        <v>-</v>
      </c>
      <c r="AA239"/>
    </row>
    <row r="240" spans="1:27">
      <c r="A240" s="11"/>
      <c r="B240" s="74"/>
      <c r="C240" s="33" t="s">
        <v>58</v>
      </c>
      <c r="D240" s="33"/>
      <c r="E240" s="62">
        <f>IF(E$78=0,0,(E239/E243))</f>
        <v>0</v>
      </c>
      <c r="F240" s="63">
        <f>IF(F243=0,0,(F239/F243))</f>
        <v>0</v>
      </c>
      <c r="G240" s="64"/>
      <c r="H240" s="63">
        <f>IF(H243=0,0,(H239/H243))</f>
        <v>0</v>
      </c>
      <c r="I240" s="45"/>
      <c r="J240" s="63">
        <f>IF(J243=0,0,(J239/J243))</f>
        <v>0</v>
      </c>
      <c r="K240" s="40"/>
      <c r="AA240"/>
    </row>
    <row r="241" spans="1:27">
      <c r="A241" s="11"/>
      <c r="B241" s="74" t="s">
        <v>79</v>
      </c>
      <c r="C241" s="34"/>
      <c r="D241" s="34"/>
      <c r="E241" s="39">
        <f>ROUND(+F241,0)</f>
        <v>0</v>
      </c>
      <c r="F241" s="43"/>
      <c r="G241" s="38"/>
      <c r="H241" s="43"/>
      <c r="I241" s="38"/>
      <c r="J241" s="38">
        <f>ROUND(F241+H241,0)</f>
        <v>0</v>
      </c>
      <c r="K241" s="35"/>
      <c r="AA241"/>
    </row>
    <row r="242" spans="1:27">
      <c r="A242" s="11"/>
      <c r="B242" s="75"/>
      <c r="C242" s="33" t="s">
        <v>58</v>
      </c>
      <c r="D242" s="33"/>
      <c r="E242" s="62">
        <f>IF(E243=0,0,(E241/E243))</f>
        <v>0</v>
      </c>
      <c r="F242" s="62">
        <f>IF(F243=0,0,(F241/F243))</f>
        <v>0</v>
      </c>
      <c r="G242" s="33"/>
      <c r="H242" s="62">
        <f>IF(H243=0,0,(H241/H243))</f>
        <v>0</v>
      </c>
      <c r="I242" s="33"/>
      <c r="J242" s="62">
        <f>IF(J243=0,0,(J241/J243))</f>
        <v>0</v>
      </c>
      <c r="K242" s="35"/>
      <c r="AA242"/>
    </row>
    <row r="243" spans="1:27">
      <c r="A243" s="11"/>
      <c r="B243" s="74" t="s">
        <v>49</v>
      </c>
      <c r="C243" s="33"/>
      <c r="D243" s="33"/>
      <c r="E243" s="61">
        <f>ROUND(E239+E241,0)</f>
        <v>0</v>
      </c>
      <c r="F243" s="61">
        <f>ROUND(F239+F241,0)</f>
        <v>0</v>
      </c>
      <c r="G243" s="65"/>
      <c r="H243" s="61">
        <f>ROUND(H239+H241,0)</f>
        <v>0</v>
      </c>
      <c r="I243" s="65"/>
      <c r="J243" s="61">
        <f>ROUND(J239+J241,0)</f>
        <v>0</v>
      </c>
      <c r="K243" s="35"/>
      <c r="AA243"/>
    </row>
    <row r="244" spans="1:27">
      <c r="A244" s="11"/>
      <c r="B244" s="73"/>
      <c r="C244" s="33" t="s">
        <v>69</v>
      </c>
      <c r="D244" s="33"/>
      <c r="E244" s="45">
        <f>IF(E$48=0,0,(E243/E$48))</f>
        <v>0</v>
      </c>
      <c r="F244" s="64">
        <f>IF(F$48=0,0,(F243/F$48))</f>
        <v>0</v>
      </c>
      <c r="G244" s="33"/>
      <c r="H244" s="64">
        <f>IF(H$48=0,0,(H243/H$48))</f>
        <v>0</v>
      </c>
      <c r="I244" s="33"/>
      <c r="J244" s="64">
        <f>IF(J$48=0,0,(J243/J$48))</f>
        <v>0</v>
      </c>
      <c r="K244" s="35"/>
      <c r="AA244"/>
    </row>
    <row r="245" spans="1:27" ht="6" customHeight="1">
      <c r="A245" s="11"/>
      <c r="B245" s="75"/>
      <c r="C245" s="32"/>
      <c r="D245" s="32"/>
      <c r="E245" s="32"/>
      <c r="F245" s="32"/>
      <c r="G245" s="32"/>
      <c r="H245" s="32"/>
      <c r="I245" s="32"/>
      <c r="J245" s="32"/>
      <c r="K245" s="41"/>
      <c r="AA245"/>
    </row>
    <row r="246" spans="1:27">
      <c r="A246" s="11"/>
      <c r="B246" s="76" t="s">
        <v>70</v>
      </c>
      <c r="C246" s="32"/>
      <c r="D246" s="32"/>
      <c r="E246" s="67">
        <f>+F246</f>
        <v>0</v>
      </c>
      <c r="F246" s="68"/>
      <c r="G246" s="67"/>
      <c r="H246" s="68"/>
      <c r="I246" s="67"/>
      <c r="J246" s="67">
        <f>F246+H246</f>
        <v>0</v>
      </c>
      <c r="K246" s="41"/>
      <c r="AA246"/>
    </row>
    <row r="247" spans="1:27">
      <c r="A247" s="11"/>
      <c r="B247" s="171" t="s">
        <v>178</v>
      </c>
      <c r="C247" s="32"/>
      <c r="D247" s="32"/>
      <c r="E247" s="67">
        <f>+F247</f>
        <v>0</v>
      </c>
      <c r="F247" s="68"/>
      <c r="G247" s="67"/>
      <c r="H247" s="68"/>
      <c r="I247" s="67"/>
      <c r="J247" s="67">
        <f>F247+H247</f>
        <v>0</v>
      </c>
      <c r="K247" s="41"/>
      <c r="AA247"/>
    </row>
    <row r="248" spans="1:27">
      <c r="A248" s="11"/>
      <c r="B248" s="76" t="s">
        <v>50</v>
      </c>
      <c r="C248" s="32"/>
      <c r="D248" s="32"/>
      <c r="E248" s="69">
        <f>IF(E246=0,0,ROUND((E243/E246),2))</f>
        <v>0</v>
      </c>
      <c r="F248" s="69">
        <f>IF(F246=0,0,ROUND((F243/F246),2))</f>
        <v>0</v>
      </c>
      <c r="G248" s="69"/>
      <c r="H248" s="69">
        <f>IF(H246=0,0,ROUND((H243/H246),2))</f>
        <v>0</v>
      </c>
      <c r="I248" s="69"/>
      <c r="J248" s="69">
        <f>IF(J246=0,0,ROUND((J243/J246),2))</f>
        <v>0</v>
      </c>
      <c r="K248" s="41"/>
      <c r="AA248"/>
    </row>
    <row r="249" spans="1:27">
      <c r="A249" s="11"/>
      <c r="B249" s="76" t="str">
        <f>CONCATENATE("Unit of Service Cost Requested from ",Control!$B$4)</f>
        <v>Unit of Service Cost Requested from LCRB</v>
      </c>
      <c r="C249" s="32"/>
      <c r="D249" s="32"/>
      <c r="E249" s="69">
        <f>IF(E247=0,,ROUND((E243/E247),2))</f>
        <v>0</v>
      </c>
      <c r="F249" s="69">
        <f>IF(F247=0,,ROUND((F243/F247),2))</f>
        <v>0</v>
      </c>
      <c r="G249" s="69"/>
      <c r="H249" s="69">
        <f>IF(H247=0,,ROUND((H243/H247),2))</f>
        <v>0</v>
      </c>
      <c r="I249" s="69"/>
      <c r="J249" s="69">
        <f>IF(J247=0,,ROUND((J243/J247),2))</f>
        <v>0</v>
      </c>
      <c r="K249" s="41"/>
      <c r="AA249"/>
    </row>
    <row r="250" spans="1:27" ht="6" customHeight="1">
      <c r="A250" s="11"/>
      <c r="B250" s="76"/>
      <c r="C250" s="32"/>
      <c r="D250" s="32"/>
      <c r="E250" s="116"/>
      <c r="F250" s="116"/>
      <c r="G250" s="32"/>
      <c r="H250" s="32"/>
      <c r="I250" s="32"/>
      <c r="J250" s="32"/>
      <c r="K250" s="41"/>
      <c r="AA250"/>
    </row>
    <row r="251" spans="1:27" ht="15" customHeight="1" thickBot="1">
      <c r="A251" s="11"/>
      <c r="B251" s="171" t="s">
        <v>161</v>
      </c>
      <c r="C251" s="32"/>
      <c r="D251" s="32"/>
      <c r="E251" s="32"/>
      <c r="F251" s="78"/>
      <c r="G251" s="71"/>
      <c r="H251" s="71"/>
      <c r="I251" s="71"/>
      <c r="J251" s="70"/>
      <c r="K251" s="41"/>
      <c r="AA251"/>
    </row>
    <row r="252" spans="1:27" ht="15.75" thickBot="1">
      <c r="A252" s="11"/>
      <c r="B252" s="449" t="s">
        <v>71</v>
      </c>
      <c r="C252" s="450"/>
      <c r="D252" s="450"/>
      <c r="E252" s="77"/>
      <c r="F252" s="78"/>
      <c r="G252" s="79"/>
      <c r="H252" s="80"/>
      <c r="I252" s="80"/>
      <c r="J252" s="199"/>
      <c r="K252" s="81"/>
      <c r="AA252"/>
    </row>
    <row r="253" spans="1:27" ht="9" customHeight="1" thickBot="1">
      <c r="A253" s="11"/>
      <c r="B253" s="32"/>
      <c r="C253" s="32"/>
      <c r="D253" s="32"/>
      <c r="E253" s="32"/>
      <c r="F253" s="32"/>
      <c r="G253" s="32"/>
      <c r="H253" s="32"/>
      <c r="I253" s="32"/>
      <c r="J253" s="32"/>
      <c r="K253" s="32"/>
      <c r="AA253"/>
    </row>
    <row r="254" spans="1:27" ht="15.75" thickBot="1">
      <c r="A254" s="11"/>
      <c r="B254" s="201" t="s">
        <v>409</v>
      </c>
      <c r="C254" s="101"/>
      <c r="D254" s="237" t="str">
        <f>CONCATENATE($J$6,"U7")</f>
        <v>P1U7</v>
      </c>
      <c r="E254" s="32"/>
      <c r="F254" s="32"/>
      <c r="G254" s="32"/>
      <c r="H254" s="32"/>
      <c r="I254" s="32"/>
      <c r="J254" s="32"/>
      <c r="K254" s="32"/>
      <c r="AA254"/>
    </row>
    <row r="255" spans="1:27">
      <c r="A255" s="11"/>
      <c r="B255" s="453" t="s">
        <v>67</v>
      </c>
      <c r="C255" s="454"/>
      <c r="D255" s="102"/>
      <c r="E255" s="173" t="s">
        <v>162</v>
      </c>
      <c r="F255" s="455"/>
      <c r="G255" s="455"/>
      <c r="H255" s="456" t="s">
        <v>68</v>
      </c>
      <c r="I255" s="456"/>
      <c r="J255" s="103"/>
      <c r="K255" s="104"/>
      <c r="AA255"/>
    </row>
    <row r="256" spans="1:27" ht="26.25">
      <c r="A256" s="11"/>
      <c r="B256" s="451" t="s">
        <v>78</v>
      </c>
      <c r="C256" s="452"/>
      <c r="D256" s="452"/>
      <c r="E256" s="95" t="str">
        <f>+E8</f>
        <v>LCRB Recom</v>
      </c>
      <c r="F256" s="95" t="str">
        <f>+F8</f>
        <v>LCRB Request</v>
      </c>
      <c r="G256" s="95"/>
      <c r="H256" s="95" t="s">
        <v>55</v>
      </c>
      <c r="I256" s="95"/>
      <c r="J256" s="95" t="s">
        <v>64</v>
      </c>
      <c r="K256" s="96"/>
      <c r="AA256"/>
    </row>
    <row r="257" spans="1:27">
      <c r="A257" s="11"/>
      <c r="B257" s="73"/>
      <c r="C257" s="33" t="str">
        <f>$C$29</f>
        <v>Direct Clinical Staff Salaries from Salary Analysis</v>
      </c>
      <c r="D257" s="33"/>
      <c r="E257" s="39">
        <v>0</v>
      </c>
      <c r="F257" s="338">
        <v>0</v>
      </c>
      <c r="G257" s="38"/>
      <c r="H257" s="43">
        <v>0</v>
      </c>
      <c r="I257" s="38"/>
      <c r="J257" s="39">
        <f>F257+H257</f>
        <v>0</v>
      </c>
      <c r="K257" s="40" t="str">
        <f>IF(J272=0,"-",J257/J272)</f>
        <v>-</v>
      </c>
      <c r="AA257"/>
    </row>
    <row r="258" spans="1:27">
      <c r="A258" s="11"/>
      <c r="B258" s="73"/>
      <c r="C258" s="33" t="str">
        <f>$C$30</f>
        <v>Immediate Sup Salaries from Salary Analysis</v>
      </c>
      <c r="D258" s="33"/>
      <c r="E258" s="39">
        <v>0</v>
      </c>
      <c r="F258" s="338">
        <v>0</v>
      </c>
      <c r="G258" s="38"/>
      <c r="H258" s="44">
        <v>0</v>
      </c>
      <c r="I258" s="38"/>
      <c r="J258" s="38">
        <f t="shared" ref="J258:J271" si="20">F258+H258</f>
        <v>0</v>
      </c>
      <c r="K258" s="40" t="str">
        <f>IF(J272=0,"-",J258/J272)</f>
        <v>-</v>
      </c>
      <c r="AA258"/>
    </row>
    <row r="259" spans="1:27">
      <c r="A259" s="11"/>
      <c r="B259" s="73"/>
      <c r="C259" s="33" t="str">
        <f>$C$31</f>
        <v>Clinical Staff Fringe Benefits</v>
      </c>
      <c r="D259" s="33"/>
      <c r="E259" s="39">
        <f t="shared" ref="E259:E271" si="21">+F259</f>
        <v>0</v>
      </c>
      <c r="F259" s="43">
        <v>0</v>
      </c>
      <c r="G259" s="38"/>
      <c r="H259" s="44">
        <v>0</v>
      </c>
      <c r="I259" s="38"/>
      <c r="J259" s="38">
        <f t="shared" si="20"/>
        <v>0</v>
      </c>
      <c r="K259" s="40" t="str">
        <f>IF(J272=0,"-",J259/J272)</f>
        <v>-</v>
      </c>
      <c r="AA259"/>
    </row>
    <row r="260" spans="1:27">
      <c r="A260" s="11"/>
      <c r="B260" s="73"/>
      <c r="C260" s="33" t="str">
        <f>$C$32</f>
        <v>Utilities for Direct Client Service Areas</v>
      </c>
      <c r="D260" s="33"/>
      <c r="E260" s="39">
        <f t="shared" si="21"/>
        <v>0</v>
      </c>
      <c r="F260" s="43">
        <v>0</v>
      </c>
      <c r="G260" s="38"/>
      <c r="H260" s="44">
        <v>0</v>
      </c>
      <c r="I260" s="38"/>
      <c r="J260" s="38">
        <f t="shared" si="20"/>
        <v>0</v>
      </c>
      <c r="K260" s="40" t="str">
        <f>IF(J272=0,"-",J260/J272)</f>
        <v>-</v>
      </c>
      <c r="AA260"/>
    </row>
    <row r="261" spans="1:27">
      <c r="A261" s="11"/>
      <c r="B261" s="73"/>
      <c r="C261" s="33" t="str">
        <f>$C$33</f>
        <v>Telephone /Cell Phone/Internet</v>
      </c>
      <c r="D261" s="33"/>
      <c r="E261" s="39">
        <f t="shared" si="21"/>
        <v>0</v>
      </c>
      <c r="F261" s="43">
        <v>0</v>
      </c>
      <c r="G261" s="38"/>
      <c r="H261" s="44">
        <v>0</v>
      </c>
      <c r="I261" s="38"/>
      <c r="J261" s="38">
        <f t="shared" si="20"/>
        <v>0</v>
      </c>
      <c r="K261" s="40" t="str">
        <f>IF(J272=0,"-",J261/J272)</f>
        <v>-</v>
      </c>
      <c r="AA261"/>
    </row>
    <row r="262" spans="1:27">
      <c r="A262" s="11"/>
      <c r="B262" s="73"/>
      <c r="C262" s="33" t="str">
        <f>$C$34</f>
        <v>Consumable Supplies</v>
      </c>
      <c r="D262" s="33"/>
      <c r="E262" s="39">
        <f t="shared" si="21"/>
        <v>0</v>
      </c>
      <c r="F262" s="43">
        <v>0</v>
      </c>
      <c r="G262" s="38"/>
      <c r="H262" s="44">
        <v>0</v>
      </c>
      <c r="I262" s="38"/>
      <c r="J262" s="38">
        <f t="shared" si="20"/>
        <v>0</v>
      </c>
      <c r="K262" s="40" t="str">
        <f>IF(J272=0,"-",J262/J272)</f>
        <v>-</v>
      </c>
      <c r="AA262"/>
    </row>
    <row r="263" spans="1:27">
      <c r="A263" s="11"/>
      <c r="B263" s="73"/>
      <c r="C263" s="33" t="str">
        <f>$C$35</f>
        <v>Non-consumable Supplies</v>
      </c>
      <c r="D263" s="33"/>
      <c r="E263" s="39">
        <f t="shared" si="21"/>
        <v>0</v>
      </c>
      <c r="F263" s="43">
        <v>0</v>
      </c>
      <c r="G263" s="38"/>
      <c r="H263" s="44">
        <v>0</v>
      </c>
      <c r="I263" s="38"/>
      <c r="J263" s="38">
        <f t="shared" si="20"/>
        <v>0</v>
      </c>
      <c r="K263" s="40" t="str">
        <f>IF(J272=0,"-",J263/J272)</f>
        <v>-</v>
      </c>
      <c r="AA263"/>
    </row>
    <row r="264" spans="1:27">
      <c r="A264" s="11"/>
      <c r="B264" s="73"/>
      <c r="C264" s="33" t="str">
        <f>$C$36</f>
        <v>Printing</v>
      </c>
      <c r="D264" s="33"/>
      <c r="E264" s="39">
        <f t="shared" si="21"/>
        <v>0</v>
      </c>
      <c r="F264" s="43">
        <v>0</v>
      </c>
      <c r="G264" s="38"/>
      <c r="H264" s="44">
        <v>0</v>
      </c>
      <c r="I264" s="38"/>
      <c r="J264" s="38">
        <f t="shared" si="20"/>
        <v>0</v>
      </c>
      <c r="K264" s="40" t="str">
        <f>IF(J272=0,"-",J264/J272)</f>
        <v>-</v>
      </c>
      <c r="AA264"/>
    </row>
    <row r="265" spans="1:27">
      <c r="A265" s="11"/>
      <c r="B265" s="73"/>
      <c r="C265" s="33" t="str">
        <f>$C$37</f>
        <v>Mileage</v>
      </c>
      <c r="D265" s="33"/>
      <c r="E265" s="39">
        <f t="shared" si="21"/>
        <v>0</v>
      </c>
      <c r="F265" s="43">
        <v>0</v>
      </c>
      <c r="G265" s="38"/>
      <c r="H265" s="44">
        <v>0</v>
      </c>
      <c r="I265" s="38"/>
      <c r="J265" s="38">
        <f t="shared" si="20"/>
        <v>0</v>
      </c>
      <c r="K265" s="40" t="str">
        <f>IF(J272=0,"-",J265/J272)</f>
        <v>-</v>
      </c>
      <c r="AA265"/>
    </row>
    <row r="266" spans="1:27">
      <c r="A266" s="11"/>
      <c r="B266" s="73"/>
      <c r="C266" s="33" t="str">
        <f>$C$38</f>
        <v>Rent for Direct Client Service Areas</v>
      </c>
      <c r="D266" s="38"/>
      <c r="E266" s="39">
        <f t="shared" si="21"/>
        <v>0</v>
      </c>
      <c r="F266" s="43">
        <v>0</v>
      </c>
      <c r="G266" s="38"/>
      <c r="H266" s="44">
        <v>0</v>
      </c>
      <c r="I266" s="38"/>
      <c r="J266" s="38">
        <f t="shared" si="20"/>
        <v>0</v>
      </c>
      <c r="K266" s="40" t="str">
        <f>IF(J272=0,"-",J266/J272)</f>
        <v>-</v>
      </c>
      <c r="AA266"/>
    </row>
    <row r="267" spans="1:27">
      <c r="A267" s="11"/>
      <c r="B267" s="73"/>
      <c r="C267" s="33" t="str">
        <f>$C$39</f>
        <v>Other</v>
      </c>
      <c r="D267" s="38"/>
      <c r="E267" s="39">
        <f t="shared" si="21"/>
        <v>0</v>
      </c>
      <c r="F267" s="43">
        <v>0</v>
      </c>
      <c r="G267" s="38"/>
      <c r="H267" s="44">
        <v>0</v>
      </c>
      <c r="I267" s="38"/>
      <c r="J267" s="38">
        <f t="shared" si="20"/>
        <v>0</v>
      </c>
      <c r="K267" s="40" t="str">
        <f>IF(J272=0,"-",J267/J272)</f>
        <v>-</v>
      </c>
      <c r="AA267"/>
    </row>
    <row r="268" spans="1:27">
      <c r="A268" s="11"/>
      <c r="B268" s="73"/>
      <c r="C268" s="33" t="str">
        <f>$C$40</f>
        <v>Other</v>
      </c>
      <c r="D268" s="38"/>
      <c r="E268" s="39">
        <f t="shared" si="21"/>
        <v>0</v>
      </c>
      <c r="F268" s="43"/>
      <c r="G268" s="38"/>
      <c r="H268" s="44">
        <v>0</v>
      </c>
      <c r="I268" s="38"/>
      <c r="J268" s="38">
        <f t="shared" si="20"/>
        <v>0</v>
      </c>
      <c r="K268" s="40" t="str">
        <f>IF(J272=0,"-",J268/J272)</f>
        <v>-</v>
      </c>
      <c r="AA268"/>
    </row>
    <row r="269" spans="1:27">
      <c r="A269" s="11"/>
      <c r="B269" s="73"/>
      <c r="C269" s="33" t="str">
        <f>$C$41</f>
        <v>Other</v>
      </c>
      <c r="D269" s="38"/>
      <c r="E269" s="39">
        <f t="shared" si="21"/>
        <v>0</v>
      </c>
      <c r="F269" s="43"/>
      <c r="G269" s="38"/>
      <c r="H269" s="44">
        <v>0</v>
      </c>
      <c r="I269" s="38"/>
      <c r="J269" s="38">
        <f t="shared" si="20"/>
        <v>0</v>
      </c>
      <c r="K269" s="40" t="str">
        <f>IF(J272=0,"-",J269/J272)</f>
        <v>-</v>
      </c>
      <c r="AA269"/>
    </row>
    <row r="270" spans="1:27">
      <c r="A270" s="11"/>
      <c r="B270" s="73"/>
      <c r="C270" s="33" t="str">
        <f>$C$42</f>
        <v>Other</v>
      </c>
      <c r="D270" s="38">
        <f>D237</f>
        <v>0</v>
      </c>
      <c r="E270" s="39">
        <f t="shared" si="21"/>
        <v>0</v>
      </c>
      <c r="F270" s="43"/>
      <c r="G270" s="38"/>
      <c r="H270" s="44">
        <v>0</v>
      </c>
      <c r="I270" s="38"/>
      <c r="J270" s="38">
        <f t="shared" si="20"/>
        <v>0</v>
      </c>
      <c r="K270" s="40" t="str">
        <f>IF(J272=0,"-",J270/J272)</f>
        <v>-</v>
      </c>
      <c r="AA270"/>
    </row>
    <row r="271" spans="1:27">
      <c r="A271" s="11"/>
      <c r="B271" s="73"/>
      <c r="C271" s="33" t="str">
        <f>$C$43</f>
        <v>Other</v>
      </c>
      <c r="D271" s="38">
        <f>D238</f>
        <v>0</v>
      </c>
      <c r="E271" s="39">
        <f t="shared" si="21"/>
        <v>0</v>
      </c>
      <c r="F271" s="43"/>
      <c r="G271" s="60"/>
      <c r="H271" s="49">
        <v>0</v>
      </c>
      <c r="I271" s="60"/>
      <c r="J271" s="60">
        <f t="shared" si="20"/>
        <v>0</v>
      </c>
      <c r="K271" s="40" t="str">
        <f>IF(J272=0,"-",J271/J272)</f>
        <v>-</v>
      </c>
      <c r="AA271"/>
    </row>
    <row r="272" spans="1:27">
      <c r="A272" s="11"/>
      <c r="B272" s="74" t="s">
        <v>59</v>
      </c>
      <c r="C272" s="33"/>
      <c r="D272" s="33"/>
      <c r="E272" s="61">
        <f>ROUND(SUM(E257:E271),0)</f>
        <v>0</v>
      </c>
      <c r="F272" s="61">
        <f>ROUND(SUM(F257:F271),0)</f>
        <v>0</v>
      </c>
      <c r="G272" s="52">
        <f>IF($J272=0,0,(F272/$J272))</f>
        <v>0</v>
      </c>
      <c r="H272" s="54">
        <f>SUM(H257:H271)</f>
        <v>0</v>
      </c>
      <c r="I272" s="52">
        <f>IF($J272=0,0,(H272/$J272))</f>
        <v>0</v>
      </c>
      <c r="J272" s="61">
        <f>ROUND(SUM(J257:J271),0)</f>
        <v>0</v>
      </c>
      <c r="K272" s="55" t="str">
        <f>IF(J272=0,"-",J272/J272)</f>
        <v>-</v>
      </c>
      <c r="AA272"/>
    </row>
    <row r="273" spans="1:27">
      <c r="A273" s="11"/>
      <c r="B273" s="74"/>
      <c r="C273" s="33" t="s">
        <v>58</v>
      </c>
      <c r="D273" s="33"/>
      <c r="E273" s="62">
        <f>IF(E$78=0,0,(E272/E276))</f>
        <v>0</v>
      </c>
      <c r="F273" s="63">
        <f>IF(F276=0,0,(F272/F276))</f>
        <v>0</v>
      </c>
      <c r="G273" s="64"/>
      <c r="H273" s="63">
        <f>IF(H276=0,0,(H272/H276))</f>
        <v>0</v>
      </c>
      <c r="I273" s="45"/>
      <c r="J273" s="63">
        <f>IF(J276=0,0,(J272/J276))</f>
        <v>0</v>
      </c>
      <c r="K273" s="40"/>
      <c r="AA273"/>
    </row>
    <row r="274" spans="1:27">
      <c r="A274" s="11"/>
      <c r="B274" s="74" t="s">
        <v>79</v>
      </c>
      <c r="C274" s="34"/>
      <c r="D274" s="34"/>
      <c r="E274" s="39">
        <f>ROUND(+F274,0)</f>
        <v>0</v>
      </c>
      <c r="F274" s="43"/>
      <c r="G274" s="38"/>
      <c r="H274" s="43"/>
      <c r="I274" s="38"/>
      <c r="J274" s="38">
        <f>ROUND(F274+H274,0)</f>
        <v>0</v>
      </c>
      <c r="K274" s="35"/>
      <c r="AA274"/>
    </row>
    <row r="275" spans="1:27">
      <c r="A275" s="11"/>
      <c r="B275" s="75"/>
      <c r="C275" s="33" t="s">
        <v>58</v>
      </c>
      <c r="D275" s="33"/>
      <c r="E275" s="62">
        <f>IF(E276=0,0,(E274/E276))</f>
        <v>0</v>
      </c>
      <c r="F275" s="62">
        <f>IF(F276=0,0,(F274/F276))</f>
        <v>0</v>
      </c>
      <c r="G275" s="33"/>
      <c r="H275" s="62">
        <f>IF(H276=0,0,(H274/H276))</f>
        <v>0</v>
      </c>
      <c r="I275" s="33"/>
      <c r="J275" s="62">
        <f>IF(J276=0,0,(J274/J276))</f>
        <v>0</v>
      </c>
      <c r="K275" s="35"/>
      <c r="AA275"/>
    </row>
    <row r="276" spans="1:27">
      <c r="A276" s="11"/>
      <c r="B276" s="74" t="s">
        <v>49</v>
      </c>
      <c r="C276" s="33"/>
      <c r="D276" s="33"/>
      <c r="E276" s="61">
        <f>ROUND(E272+E274,0)</f>
        <v>0</v>
      </c>
      <c r="F276" s="61">
        <f>ROUND(F272+F274,0)</f>
        <v>0</v>
      </c>
      <c r="G276" s="65"/>
      <c r="H276" s="61">
        <f>ROUND(H272+H274,0)</f>
        <v>0</v>
      </c>
      <c r="I276" s="65"/>
      <c r="J276" s="61">
        <f>ROUND(J272+J274,0)</f>
        <v>0</v>
      </c>
      <c r="K276" s="35"/>
      <c r="AA276"/>
    </row>
    <row r="277" spans="1:27">
      <c r="A277" s="11"/>
      <c r="B277" s="73"/>
      <c r="C277" s="33" t="s">
        <v>69</v>
      </c>
      <c r="D277" s="33"/>
      <c r="E277" s="45">
        <f>IF(E$48=0,0,(E276/E$48))</f>
        <v>0</v>
      </c>
      <c r="F277" s="64">
        <f>IF(F$48=0,0,(F276/F$48))</f>
        <v>0</v>
      </c>
      <c r="G277" s="33"/>
      <c r="H277" s="64">
        <f>IF(H$48=0,0,(H276/H$48))</f>
        <v>0</v>
      </c>
      <c r="I277" s="33"/>
      <c r="J277" s="64">
        <f>IF(J$48=0,0,(J276/J$48))</f>
        <v>0</v>
      </c>
      <c r="K277" s="35"/>
      <c r="AA277"/>
    </row>
    <row r="278" spans="1:27">
      <c r="A278" s="11"/>
      <c r="B278" s="75"/>
      <c r="C278" s="32"/>
      <c r="D278" s="32"/>
      <c r="E278" s="32"/>
      <c r="F278" s="32"/>
      <c r="G278" s="32"/>
      <c r="H278" s="32"/>
      <c r="I278" s="32"/>
      <c r="J278" s="32"/>
      <c r="K278" s="41"/>
      <c r="AA278"/>
    </row>
    <row r="279" spans="1:27">
      <c r="A279" s="11"/>
      <c r="B279" s="76" t="s">
        <v>70</v>
      </c>
      <c r="C279" s="32"/>
      <c r="D279" s="32"/>
      <c r="E279" s="67">
        <f>+F279</f>
        <v>0</v>
      </c>
      <c r="F279" s="68"/>
      <c r="G279" s="67"/>
      <c r="H279" s="68"/>
      <c r="I279" s="67"/>
      <c r="J279" s="67">
        <f>F279+H279</f>
        <v>0</v>
      </c>
      <c r="K279" s="41"/>
      <c r="AA279"/>
    </row>
    <row r="280" spans="1:27">
      <c r="A280" s="11"/>
      <c r="B280" s="171" t="s">
        <v>178</v>
      </c>
      <c r="C280" s="32"/>
      <c r="D280" s="32"/>
      <c r="E280" s="67">
        <f>+F280</f>
        <v>0</v>
      </c>
      <c r="F280" s="68"/>
      <c r="G280" s="67"/>
      <c r="H280" s="68"/>
      <c r="I280" s="67"/>
      <c r="J280" s="67">
        <f>F280+H280</f>
        <v>0</v>
      </c>
      <c r="K280" s="41"/>
      <c r="AA280"/>
    </row>
    <row r="281" spans="1:27">
      <c r="A281" s="11"/>
      <c r="B281" s="76" t="s">
        <v>50</v>
      </c>
      <c r="C281" s="32"/>
      <c r="D281" s="32"/>
      <c r="E281" s="69">
        <f>IF(E279=0,0,ROUND((E276/E279),2))</f>
        <v>0</v>
      </c>
      <c r="F281" s="69">
        <f>IF(F279=0,0,ROUND((F276/F279),2))</f>
        <v>0</v>
      </c>
      <c r="G281" s="69"/>
      <c r="H281" s="69">
        <f>IF(H279=0,0,ROUND((H276/H279),2))</f>
        <v>0</v>
      </c>
      <c r="I281" s="69"/>
      <c r="J281" s="69">
        <f>IF(J279=0,0,ROUND((J276/J279),2))</f>
        <v>0</v>
      </c>
      <c r="K281" s="41"/>
      <c r="AA281"/>
    </row>
    <row r="282" spans="1:27">
      <c r="A282" s="11"/>
      <c r="B282" s="76" t="str">
        <f>CONCATENATE("Unit of Service Cost Requested from ",Control!$B$4)</f>
        <v>Unit of Service Cost Requested from LCRB</v>
      </c>
      <c r="C282" s="32"/>
      <c r="D282" s="32"/>
      <c r="E282" s="69">
        <f>IF(E280=0,,ROUND((E276/E280),2))</f>
        <v>0</v>
      </c>
      <c r="F282" s="69">
        <f>IF(F280=0,,ROUND((F276/F280),2))</f>
        <v>0</v>
      </c>
      <c r="G282" s="69"/>
      <c r="H282" s="69">
        <f>IF(H280=0,,ROUND((H276/H280),2))</f>
        <v>0</v>
      </c>
      <c r="I282" s="69"/>
      <c r="J282" s="69">
        <f>IF(J280=0,,ROUND((J276/J280),2))</f>
        <v>0</v>
      </c>
      <c r="K282" s="41"/>
      <c r="AA282"/>
    </row>
    <row r="283" spans="1:27" ht="3.75" customHeight="1">
      <c r="A283" s="11"/>
      <c r="B283" s="76"/>
      <c r="C283" s="32"/>
      <c r="D283" s="32"/>
      <c r="F283" s="116"/>
      <c r="G283" s="32"/>
      <c r="H283" s="32"/>
      <c r="I283" s="32"/>
      <c r="J283" s="32"/>
      <c r="K283" s="41"/>
      <c r="AA283"/>
    </row>
    <row r="284" spans="1:27" ht="16.5" customHeight="1" thickBot="1">
      <c r="A284" s="11"/>
      <c r="B284" s="171" t="s">
        <v>161</v>
      </c>
      <c r="C284" s="32"/>
      <c r="D284" s="32"/>
      <c r="E284" s="32"/>
      <c r="F284" s="78"/>
      <c r="G284" s="71"/>
      <c r="H284" s="71"/>
      <c r="I284" s="71"/>
      <c r="J284" s="70"/>
      <c r="K284" s="41"/>
      <c r="AA284"/>
    </row>
    <row r="285" spans="1:27" ht="15.75" thickBot="1">
      <c r="A285" s="11"/>
      <c r="B285" s="449" t="s">
        <v>51</v>
      </c>
      <c r="C285" s="450"/>
      <c r="D285" s="450"/>
      <c r="E285" s="77"/>
      <c r="F285" s="78"/>
      <c r="G285" s="79"/>
      <c r="H285" s="80"/>
      <c r="I285" s="80"/>
      <c r="J285" s="199"/>
      <c r="K285" s="81"/>
      <c r="AA285"/>
    </row>
    <row r="286" spans="1:27" ht="5.25" customHeight="1" thickBot="1">
      <c r="A286" s="11"/>
      <c r="B286" s="32"/>
      <c r="C286" s="32"/>
      <c r="D286" s="32"/>
      <c r="E286" s="32"/>
      <c r="F286" s="32"/>
      <c r="G286" s="32"/>
      <c r="H286" s="32"/>
      <c r="I286" s="32"/>
      <c r="J286" s="32"/>
      <c r="K286" s="32"/>
      <c r="AA286"/>
    </row>
    <row r="287" spans="1:27" ht="15.75" thickBot="1">
      <c r="A287" s="11"/>
      <c r="B287" s="201" t="s">
        <v>410</v>
      </c>
      <c r="C287" s="101"/>
      <c r="D287" s="237" t="str">
        <f>CONCATENATE($J$6,"U8")</f>
        <v>P1U8</v>
      </c>
      <c r="E287" s="32"/>
      <c r="F287" s="32"/>
      <c r="G287" s="32"/>
      <c r="H287" s="32"/>
      <c r="I287" s="32"/>
      <c r="J287" s="32"/>
      <c r="K287" s="32"/>
      <c r="AA287"/>
    </row>
    <row r="288" spans="1:27">
      <c r="A288" s="11"/>
      <c r="B288" s="453" t="s">
        <v>67</v>
      </c>
      <c r="C288" s="454"/>
      <c r="D288" s="102"/>
      <c r="E288" s="173" t="s">
        <v>162</v>
      </c>
      <c r="F288" s="455"/>
      <c r="G288" s="455"/>
      <c r="H288" s="456" t="s">
        <v>68</v>
      </c>
      <c r="I288" s="456"/>
      <c r="J288" s="103"/>
      <c r="K288" s="104"/>
      <c r="AA288"/>
    </row>
    <row r="289" spans="1:27" ht="26.25">
      <c r="A289" s="11"/>
      <c r="B289" s="451" t="s">
        <v>78</v>
      </c>
      <c r="C289" s="452"/>
      <c r="D289" s="452"/>
      <c r="E289" s="95" t="str">
        <f>+E8</f>
        <v>LCRB Recom</v>
      </c>
      <c r="F289" s="95" t="str">
        <f>+F8</f>
        <v>LCRB Request</v>
      </c>
      <c r="G289" s="95"/>
      <c r="H289" s="95" t="s">
        <v>55</v>
      </c>
      <c r="I289" s="95"/>
      <c r="J289" s="95" t="s">
        <v>64</v>
      </c>
      <c r="K289" s="96"/>
      <c r="AA289"/>
    </row>
    <row r="290" spans="1:27">
      <c r="A290" s="11"/>
      <c r="B290" s="73"/>
      <c r="C290" s="33" t="str">
        <f>$C$29</f>
        <v>Direct Clinical Staff Salaries from Salary Analysis</v>
      </c>
      <c r="D290" s="33"/>
      <c r="E290" s="39">
        <f>+F290</f>
        <v>0</v>
      </c>
      <c r="F290" s="338">
        <f>HLOOKUP(D287,'Salary Analysis'!$A$4:$HE$25,3,FALSE)</f>
        <v>0</v>
      </c>
      <c r="G290" s="38"/>
      <c r="H290" s="43">
        <v>0</v>
      </c>
      <c r="I290" s="38"/>
      <c r="J290" s="39">
        <f>F290+H290</f>
        <v>0</v>
      </c>
      <c r="K290" s="40" t="str">
        <f>IF(J305=0,"-",J290/J305)</f>
        <v>-</v>
      </c>
      <c r="AA290"/>
    </row>
    <row r="291" spans="1:27">
      <c r="A291" s="11"/>
      <c r="B291" s="73"/>
      <c r="C291" s="33" t="str">
        <f>$C$30</f>
        <v>Immediate Sup Salaries from Salary Analysis</v>
      </c>
      <c r="D291" s="33"/>
      <c r="E291" s="39">
        <f t="shared" ref="E291:E304" si="22">+F291</f>
        <v>0</v>
      </c>
      <c r="F291" s="338">
        <f>HLOOKUP(D287,'Salary Analysis'!$A$4:$HE$25,4,FALSE)</f>
        <v>0</v>
      </c>
      <c r="G291" s="38"/>
      <c r="H291" s="44">
        <v>0</v>
      </c>
      <c r="I291" s="38"/>
      <c r="J291" s="38">
        <f t="shared" ref="J291:J304" si="23">F291+H291</f>
        <v>0</v>
      </c>
      <c r="K291" s="40" t="str">
        <f>IF(J305=0,"-",J291/J305)</f>
        <v>-</v>
      </c>
      <c r="AA291"/>
    </row>
    <row r="292" spans="1:27">
      <c r="A292" s="11"/>
      <c r="B292" s="73"/>
      <c r="C292" s="33" t="str">
        <f>$C$31</f>
        <v>Clinical Staff Fringe Benefits</v>
      </c>
      <c r="D292" s="33"/>
      <c r="E292" s="39">
        <f t="shared" si="22"/>
        <v>0</v>
      </c>
      <c r="F292" s="43">
        <v>0</v>
      </c>
      <c r="G292" s="38"/>
      <c r="H292" s="44">
        <v>0</v>
      </c>
      <c r="I292" s="38"/>
      <c r="J292" s="38">
        <f t="shared" si="23"/>
        <v>0</v>
      </c>
      <c r="K292" s="40" t="str">
        <f>IF(J305=0,"-",J292/J305)</f>
        <v>-</v>
      </c>
      <c r="AA292"/>
    </row>
    <row r="293" spans="1:27">
      <c r="A293" s="11"/>
      <c r="B293" s="73"/>
      <c r="C293" s="33" t="str">
        <f>$C$32</f>
        <v>Utilities for Direct Client Service Areas</v>
      </c>
      <c r="D293" s="33"/>
      <c r="E293" s="39">
        <f t="shared" si="22"/>
        <v>0</v>
      </c>
      <c r="F293" s="43">
        <v>0</v>
      </c>
      <c r="G293" s="38"/>
      <c r="H293" s="44">
        <v>0</v>
      </c>
      <c r="I293" s="38"/>
      <c r="J293" s="38">
        <f t="shared" si="23"/>
        <v>0</v>
      </c>
      <c r="K293" s="40" t="str">
        <f>IF(J305=0,"-",J293/J305)</f>
        <v>-</v>
      </c>
      <c r="AA293"/>
    </row>
    <row r="294" spans="1:27">
      <c r="A294" s="11"/>
      <c r="B294" s="73"/>
      <c r="C294" s="33" t="str">
        <f>$C$33</f>
        <v>Telephone /Cell Phone/Internet</v>
      </c>
      <c r="D294" s="33"/>
      <c r="E294" s="39">
        <f t="shared" si="22"/>
        <v>0</v>
      </c>
      <c r="F294" s="43">
        <v>0</v>
      </c>
      <c r="G294" s="38"/>
      <c r="H294" s="44">
        <v>0</v>
      </c>
      <c r="I294" s="38"/>
      <c r="J294" s="38">
        <f t="shared" si="23"/>
        <v>0</v>
      </c>
      <c r="K294" s="40" t="str">
        <f>IF(J305=0,"-",J294/J305)</f>
        <v>-</v>
      </c>
      <c r="AA294"/>
    </row>
    <row r="295" spans="1:27">
      <c r="A295" s="11"/>
      <c r="B295" s="73"/>
      <c r="C295" s="33" t="str">
        <f>$C$34</f>
        <v>Consumable Supplies</v>
      </c>
      <c r="D295" s="33"/>
      <c r="E295" s="39">
        <f t="shared" si="22"/>
        <v>0</v>
      </c>
      <c r="F295" s="43">
        <v>0</v>
      </c>
      <c r="G295" s="38"/>
      <c r="H295" s="44">
        <v>0</v>
      </c>
      <c r="I295" s="38"/>
      <c r="J295" s="38">
        <f t="shared" si="23"/>
        <v>0</v>
      </c>
      <c r="K295" s="40" t="str">
        <f>IF(J305=0,"-",J295/J305)</f>
        <v>-</v>
      </c>
      <c r="AA295"/>
    </row>
    <row r="296" spans="1:27">
      <c r="A296" s="11"/>
      <c r="B296" s="73"/>
      <c r="C296" s="33" t="str">
        <f>$C$35</f>
        <v>Non-consumable Supplies</v>
      </c>
      <c r="D296" s="33"/>
      <c r="E296" s="39">
        <f t="shared" si="22"/>
        <v>0</v>
      </c>
      <c r="F296" s="43">
        <v>0</v>
      </c>
      <c r="G296" s="38"/>
      <c r="H296" s="44">
        <v>0</v>
      </c>
      <c r="I296" s="38"/>
      <c r="J296" s="38">
        <f t="shared" si="23"/>
        <v>0</v>
      </c>
      <c r="K296" s="40" t="str">
        <f>IF(J305=0,"-",J296/J305)</f>
        <v>-</v>
      </c>
      <c r="AA296"/>
    </row>
    <row r="297" spans="1:27">
      <c r="A297" s="11"/>
      <c r="B297" s="73"/>
      <c r="C297" s="33" t="str">
        <f>$C$36</f>
        <v>Printing</v>
      </c>
      <c r="D297" s="33"/>
      <c r="E297" s="39">
        <f t="shared" si="22"/>
        <v>0</v>
      </c>
      <c r="F297" s="43">
        <v>0</v>
      </c>
      <c r="G297" s="38"/>
      <c r="H297" s="44">
        <v>0</v>
      </c>
      <c r="I297" s="38"/>
      <c r="J297" s="38">
        <f t="shared" si="23"/>
        <v>0</v>
      </c>
      <c r="K297" s="40" t="str">
        <f>IF(J305=0,"-",J297/J305)</f>
        <v>-</v>
      </c>
      <c r="AA297"/>
    </row>
    <row r="298" spans="1:27">
      <c r="A298" s="11"/>
      <c r="B298" s="73"/>
      <c r="C298" s="33" t="str">
        <f>$C$37</f>
        <v>Mileage</v>
      </c>
      <c r="D298" s="33"/>
      <c r="E298" s="39">
        <f t="shared" si="22"/>
        <v>0</v>
      </c>
      <c r="F298" s="43">
        <v>0</v>
      </c>
      <c r="G298" s="38"/>
      <c r="H298" s="44">
        <v>0</v>
      </c>
      <c r="I298" s="38"/>
      <c r="J298" s="38">
        <f t="shared" si="23"/>
        <v>0</v>
      </c>
      <c r="K298" s="40" t="str">
        <f>IF(J305=0,"-",J298/J305)</f>
        <v>-</v>
      </c>
      <c r="AA298"/>
    </row>
    <row r="299" spans="1:27">
      <c r="A299" s="11"/>
      <c r="B299" s="73"/>
      <c r="C299" s="33" t="str">
        <f>$C$38</f>
        <v>Rent for Direct Client Service Areas</v>
      </c>
      <c r="D299" s="38"/>
      <c r="E299" s="39">
        <f t="shared" si="22"/>
        <v>0</v>
      </c>
      <c r="F299" s="43">
        <v>0</v>
      </c>
      <c r="G299" s="38"/>
      <c r="H299" s="44">
        <v>0</v>
      </c>
      <c r="I299" s="38"/>
      <c r="J299" s="38">
        <f t="shared" si="23"/>
        <v>0</v>
      </c>
      <c r="K299" s="40" t="str">
        <f>IF(J305=0,"-",J299/J305)</f>
        <v>-</v>
      </c>
      <c r="AA299"/>
    </row>
    <row r="300" spans="1:27">
      <c r="A300" s="11"/>
      <c r="B300" s="73"/>
      <c r="C300" s="33" t="str">
        <f>$C$39</f>
        <v>Other</v>
      </c>
      <c r="D300" s="38"/>
      <c r="E300" s="39">
        <f t="shared" si="22"/>
        <v>0</v>
      </c>
      <c r="F300" s="43">
        <v>0</v>
      </c>
      <c r="G300" s="38"/>
      <c r="H300" s="44">
        <v>0</v>
      </c>
      <c r="I300" s="38"/>
      <c r="J300" s="38">
        <f t="shared" si="23"/>
        <v>0</v>
      </c>
      <c r="K300" s="40" t="str">
        <f>IF(J305=0,"-",J300/J305)</f>
        <v>-</v>
      </c>
      <c r="AA300"/>
    </row>
    <row r="301" spans="1:27">
      <c r="A301" s="11"/>
      <c r="B301" s="73"/>
      <c r="C301" s="33" t="str">
        <f>$C$40</f>
        <v>Other</v>
      </c>
      <c r="D301" s="38"/>
      <c r="E301" s="39">
        <f t="shared" si="22"/>
        <v>0</v>
      </c>
      <c r="F301" s="43"/>
      <c r="G301" s="38"/>
      <c r="H301" s="44">
        <v>0</v>
      </c>
      <c r="I301" s="38"/>
      <c r="J301" s="38">
        <f t="shared" si="23"/>
        <v>0</v>
      </c>
      <c r="K301" s="40" t="str">
        <f>IF(J305=0,"-",J301/J305)</f>
        <v>-</v>
      </c>
      <c r="AA301"/>
    </row>
    <row r="302" spans="1:27">
      <c r="A302" s="11"/>
      <c r="B302" s="73"/>
      <c r="C302" s="33" t="str">
        <f>$C$41</f>
        <v>Other</v>
      </c>
      <c r="D302" s="38"/>
      <c r="E302" s="39">
        <f t="shared" si="22"/>
        <v>0</v>
      </c>
      <c r="F302" s="43"/>
      <c r="G302" s="38"/>
      <c r="H302" s="44">
        <v>0</v>
      </c>
      <c r="I302" s="38"/>
      <c r="J302" s="38">
        <f t="shared" si="23"/>
        <v>0</v>
      </c>
      <c r="K302" s="40" t="str">
        <f>IF(J305=0,"-",J302/J305)</f>
        <v>-</v>
      </c>
      <c r="AA302"/>
    </row>
    <row r="303" spans="1:27">
      <c r="A303" s="11"/>
      <c r="B303" s="73"/>
      <c r="C303" s="33" t="str">
        <f>$C$42</f>
        <v>Other</v>
      </c>
      <c r="D303" s="38">
        <f>D270</f>
        <v>0</v>
      </c>
      <c r="E303" s="39">
        <f t="shared" si="22"/>
        <v>0</v>
      </c>
      <c r="F303" s="43"/>
      <c r="G303" s="38"/>
      <c r="H303" s="44">
        <v>0</v>
      </c>
      <c r="I303" s="38"/>
      <c r="J303" s="38">
        <f t="shared" si="23"/>
        <v>0</v>
      </c>
      <c r="K303" s="40" t="str">
        <f>IF(J305=0,"-",J303/J305)</f>
        <v>-</v>
      </c>
      <c r="AA303"/>
    </row>
    <row r="304" spans="1:27">
      <c r="A304" s="11"/>
      <c r="B304" s="73"/>
      <c r="C304" s="33" t="str">
        <f>$C$43</f>
        <v>Other</v>
      </c>
      <c r="D304" s="38">
        <f>D271</f>
        <v>0</v>
      </c>
      <c r="E304" s="39">
        <f t="shared" si="22"/>
        <v>0</v>
      </c>
      <c r="F304" s="43"/>
      <c r="G304" s="60"/>
      <c r="H304" s="49">
        <v>0</v>
      </c>
      <c r="I304" s="60"/>
      <c r="J304" s="60">
        <f t="shared" si="23"/>
        <v>0</v>
      </c>
      <c r="K304" s="40" t="str">
        <f>IF(J305=0,"-",J304/J305)</f>
        <v>-</v>
      </c>
      <c r="AA304"/>
    </row>
    <row r="305" spans="1:27">
      <c r="A305" s="11"/>
      <c r="B305" s="74" t="s">
        <v>59</v>
      </c>
      <c r="C305" s="33"/>
      <c r="D305" s="33"/>
      <c r="E305" s="61">
        <f>ROUND(SUM(E290:E304),0)</f>
        <v>0</v>
      </c>
      <c r="F305" s="61">
        <f>ROUND(SUM(F290:F304),0)</f>
        <v>0</v>
      </c>
      <c r="G305" s="52">
        <f>IF($J305=0,0,(F305/$J305))</f>
        <v>0</v>
      </c>
      <c r="H305" s="54">
        <f>SUM(H290:H304)</f>
        <v>0</v>
      </c>
      <c r="I305" s="52">
        <f>IF($J305=0,0,(H305/$J305))</f>
        <v>0</v>
      </c>
      <c r="J305" s="61">
        <f>ROUND(SUM(J290:J304),0)</f>
        <v>0</v>
      </c>
      <c r="K305" s="55" t="str">
        <f>IF(J305=0,"-",J305/J305)</f>
        <v>-</v>
      </c>
      <c r="AA305"/>
    </row>
    <row r="306" spans="1:27">
      <c r="A306" s="11"/>
      <c r="B306" s="74"/>
      <c r="C306" s="33" t="s">
        <v>58</v>
      </c>
      <c r="D306" s="33"/>
      <c r="E306" s="62">
        <f>IF(E$78=0,0,(E305/E309))</f>
        <v>0</v>
      </c>
      <c r="F306" s="63">
        <f>IF(F309=0,0,(F305/F309))</f>
        <v>0</v>
      </c>
      <c r="G306" s="64"/>
      <c r="H306" s="63">
        <f>IF(H309=0,0,(H305/H309))</f>
        <v>0</v>
      </c>
      <c r="I306" s="45"/>
      <c r="J306" s="63">
        <f>IF(J309=0,0,(J305/J309))</f>
        <v>0</v>
      </c>
      <c r="K306" s="40"/>
      <c r="AA306"/>
    </row>
    <row r="307" spans="1:27">
      <c r="A307" s="11"/>
      <c r="B307" s="74" t="s">
        <v>79</v>
      </c>
      <c r="C307" s="34"/>
      <c r="D307" s="34"/>
      <c r="E307" s="39">
        <f>ROUND(+F307,0)</f>
        <v>0</v>
      </c>
      <c r="F307" s="43"/>
      <c r="G307" s="38"/>
      <c r="H307" s="43"/>
      <c r="I307" s="38"/>
      <c r="J307" s="38">
        <f>ROUND(F307+H307,0)</f>
        <v>0</v>
      </c>
      <c r="K307" s="35"/>
      <c r="AA307"/>
    </row>
    <row r="308" spans="1:27">
      <c r="A308" s="11"/>
      <c r="B308" s="75"/>
      <c r="C308" s="33" t="s">
        <v>58</v>
      </c>
      <c r="D308" s="33"/>
      <c r="E308" s="62">
        <f>IF(E309=0,0,(E307/E309))</f>
        <v>0</v>
      </c>
      <c r="F308" s="62">
        <f>IF(F309=0,0,(F307/F309))</f>
        <v>0</v>
      </c>
      <c r="G308" s="33"/>
      <c r="H308" s="62">
        <f>IF(H309=0,0,(H307/H309))</f>
        <v>0</v>
      </c>
      <c r="I308" s="33"/>
      <c r="J308" s="62">
        <f>IF(J309=0,0,(J307/J309))</f>
        <v>0</v>
      </c>
      <c r="K308" s="35"/>
      <c r="AA308"/>
    </row>
    <row r="309" spans="1:27">
      <c r="A309" s="11"/>
      <c r="B309" s="74" t="s">
        <v>49</v>
      </c>
      <c r="C309" s="33"/>
      <c r="D309" s="33"/>
      <c r="E309" s="61">
        <f>ROUND(E305+E307,0)</f>
        <v>0</v>
      </c>
      <c r="F309" s="61">
        <f>ROUND(F305+F307,0)</f>
        <v>0</v>
      </c>
      <c r="G309" s="65"/>
      <c r="H309" s="61">
        <f>ROUND(H305+H307,0)</f>
        <v>0</v>
      </c>
      <c r="I309" s="65"/>
      <c r="J309" s="61">
        <f>ROUND(J305+J307,0)</f>
        <v>0</v>
      </c>
      <c r="K309" s="35"/>
      <c r="AA309"/>
    </row>
    <row r="310" spans="1:27">
      <c r="A310" s="11"/>
      <c r="B310" s="73"/>
      <c r="C310" s="33" t="s">
        <v>69</v>
      </c>
      <c r="D310" s="33"/>
      <c r="E310" s="45">
        <f>IF(E$48=0,0,(E309/E$48))</f>
        <v>0</v>
      </c>
      <c r="F310" s="64">
        <f>IF(F$48=0,0,(F309/F$48))</f>
        <v>0</v>
      </c>
      <c r="G310" s="33"/>
      <c r="H310" s="64">
        <f>IF(H$48=0,0,(H309/H$48))</f>
        <v>0</v>
      </c>
      <c r="I310" s="33"/>
      <c r="J310" s="64">
        <f>IF(J$48=0,0,(J309/J$48))</f>
        <v>0</v>
      </c>
      <c r="K310" s="35"/>
      <c r="AA310"/>
    </row>
    <row r="311" spans="1:27" ht="5.25" customHeight="1">
      <c r="A311" s="11"/>
      <c r="B311" s="75"/>
      <c r="C311" s="32"/>
      <c r="D311" s="32"/>
      <c r="E311" s="32"/>
      <c r="F311" s="32"/>
      <c r="G311" s="32"/>
      <c r="H311" s="32"/>
      <c r="I311" s="32"/>
      <c r="J311" s="32"/>
      <c r="K311" s="41"/>
      <c r="AA311"/>
    </row>
    <row r="312" spans="1:27">
      <c r="A312" s="11"/>
      <c r="B312" s="76" t="s">
        <v>70</v>
      </c>
      <c r="C312" s="32"/>
      <c r="D312" s="32"/>
      <c r="E312" s="67">
        <f>+F312</f>
        <v>0</v>
      </c>
      <c r="F312" s="68"/>
      <c r="G312" s="67"/>
      <c r="H312" s="68"/>
      <c r="I312" s="67"/>
      <c r="J312" s="67">
        <f>F312+H312</f>
        <v>0</v>
      </c>
      <c r="K312" s="41"/>
      <c r="AA312"/>
    </row>
    <row r="313" spans="1:27">
      <c r="A313" s="11"/>
      <c r="B313" s="171" t="s">
        <v>178</v>
      </c>
      <c r="C313" s="32"/>
      <c r="D313" s="32"/>
      <c r="E313" s="67">
        <f>+F313</f>
        <v>0</v>
      </c>
      <c r="F313" s="68"/>
      <c r="G313" s="67"/>
      <c r="H313" s="68"/>
      <c r="I313" s="67"/>
      <c r="J313" s="67">
        <f>F313+H313</f>
        <v>0</v>
      </c>
      <c r="K313" s="41"/>
      <c r="AA313"/>
    </row>
    <row r="314" spans="1:27">
      <c r="A314" s="11"/>
      <c r="B314" s="76" t="s">
        <v>50</v>
      </c>
      <c r="C314" s="32"/>
      <c r="D314" s="32"/>
      <c r="E314" s="69">
        <f>IF(E312=0,0,ROUND((E309/E312),2))</f>
        <v>0</v>
      </c>
      <c r="F314" s="69">
        <f>IF(F312=0,0,ROUND((F309/F312),2))</f>
        <v>0</v>
      </c>
      <c r="G314" s="69"/>
      <c r="H314" s="69">
        <f>IF(H312=0,0,ROUND((H309/H312),2))</f>
        <v>0</v>
      </c>
      <c r="I314" s="69"/>
      <c r="J314" s="69">
        <f>IF(J312=0,0,ROUND((J309/J312),2))</f>
        <v>0</v>
      </c>
      <c r="K314" s="41"/>
      <c r="AA314"/>
    </row>
    <row r="315" spans="1:27">
      <c r="A315" s="11"/>
      <c r="B315" s="76" t="str">
        <f>CONCATENATE("Unit of Service Cost Requested from ",Control!$B$4)</f>
        <v>Unit of Service Cost Requested from LCRB</v>
      </c>
      <c r="C315" s="32"/>
      <c r="D315" s="32"/>
      <c r="E315" s="69">
        <f>IF(E313=0,,ROUND((E309/E313),2))</f>
        <v>0</v>
      </c>
      <c r="F315" s="69">
        <f>IF(F313=0,,ROUND((F309/F313),2))</f>
        <v>0</v>
      </c>
      <c r="G315" s="69"/>
      <c r="H315" s="69">
        <f>IF(H313=0,,ROUND((H309/H313),2))</f>
        <v>0</v>
      </c>
      <c r="I315" s="69"/>
      <c r="J315" s="69">
        <f>IF(J313=0,,ROUND((J309/J313),2))</f>
        <v>0</v>
      </c>
      <c r="K315" s="41"/>
      <c r="AA315"/>
    </row>
    <row r="316" spans="1:27" ht="4.5" customHeight="1">
      <c r="A316" s="11"/>
      <c r="B316" s="76"/>
      <c r="C316" s="32"/>
      <c r="D316" s="32"/>
      <c r="E316" s="116"/>
      <c r="F316" s="116"/>
      <c r="G316" s="32"/>
      <c r="H316" s="32"/>
      <c r="I316" s="32"/>
      <c r="J316" s="32"/>
      <c r="K316" s="41"/>
      <c r="AA316"/>
    </row>
    <row r="317" spans="1:27" ht="13.5" customHeight="1" thickBot="1">
      <c r="A317" s="11"/>
      <c r="B317" s="171" t="s">
        <v>161</v>
      </c>
      <c r="C317" s="32"/>
      <c r="D317" s="32"/>
      <c r="E317" s="32"/>
      <c r="F317" s="78"/>
      <c r="G317" s="71"/>
      <c r="H317" s="71"/>
      <c r="I317" s="71"/>
      <c r="J317" s="70"/>
      <c r="K317" s="41"/>
      <c r="AA317"/>
    </row>
    <row r="318" spans="1:27" ht="15.75" thickBot="1">
      <c r="A318" s="11"/>
      <c r="B318" s="449" t="s">
        <v>51</v>
      </c>
      <c r="C318" s="450"/>
      <c r="D318" s="450"/>
      <c r="E318" s="77"/>
      <c r="F318" s="78"/>
      <c r="G318" s="79"/>
      <c r="H318" s="80"/>
      <c r="I318" s="80"/>
      <c r="J318" s="199"/>
      <c r="K318" s="81"/>
      <c r="AA318"/>
    </row>
    <row r="319" spans="1:27" ht="8.25" customHeight="1" thickBot="1">
      <c r="A319" s="11"/>
      <c r="B319" s="32"/>
      <c r="C319" s="32"/>
      <c r="D319" s="32"/>
      <c r="E319" s="32"/>
      <c r="F319" s="32"/>
      <c r="G319" s="32"/>
      <c r="H319" s="32"/>
      <c r="I319" s="32"/>
      <c r="J319" s="32"/>
      <c r="K319" s="32"/>
      <c r="AA319"/>
    </row>
    <row r="320" spans="1:27" ht="15.75" thickBot="1">
      <c r="A320" s="11"/>
      <c r="B320" s="201" t="s">
        <v>411</v>
      </c>
      <c r="C320" s="101"/>
      <c r="D320" s="237" t="str">
        <f>CONCATENATE($J$6,"U9")</f>
        <v>P1U9</v>
      </c>
      <c r="E320" s="32"/>
      <c r="F320" s="32"/>
      <c r="G320" s="32"/>
      <c r="H320" s="32"/>
      <c r="I320" s="32"/>
      <c r="J320" s="32"/>
      <c r="K320" s="32"/>
      <c r="AA320"/>
    </row>
    <row r="321" spans="1:27">
      <c r="A321" s="11"/>
      <c r="B321" s="453" t="s">
        <v>67</v>
      </c>
      <c r="C321" s="454"/>
      <c r="D321" s="102"/>
      <c r="E321" s="173" t="s">
        <v>162</v>
      </c>
      <c r="F321" s="455"/>
      <c r="G321" s="455"/>
      <c r="H321" s="456" t="s">
        <v>68</v>
      </c>
      <c r="I321" s="456"/>
      <c r="J321" s="103"/>
      <c r="K321" s="104"/>
      <c r="AA321"/>
    </row>
    <row r="322" spans="1:27" ht="26.25">
      <c r="A322" s="11"/>
      <c r="B322" s="451" t="s">
        <v>78</v>
      </c>
      <c r="C322" s="452"/>
      <c r="D322" s="452"/>
      <c r="E322" s="95" t="str">
        <f>+E8</f>
        <v>LCRB Recom</v>
      </c>
      <c r="F322" s="95" t="str">
        <f>+F8</f>
        <v>LCRB Request</v>
      </c>
      <c r="G322" s="95"/>
      <c r="H322" s="95" t="s">
        <v>55</v>
      </c>
      <c r="I322" s="95"/>
      <c r="J322" s="95" t="s">
        <v>64</v>
      </c>
      <c r="K322" s="96"/>
      <c r="AA322"/>
    </row>
    <row r="323" spans="1:27">
      <c r="A323" s="11"/>
      <c r="B323" s="73"/>
      <c r="C323" s="33" t="str">
        <f>$C$29</f>
        <v>Direct Clinical Staff Salaries from Salary Analysis</v>
      </c>
      <c r="D323" s="33"/>
      <c r="E323" s="39">
        <f>+F323</f>
        <v>0</v>
      </c>
      <c r="F323" s="338">
        <f>HLOOKUP(D320,'Salary Analysis'!$A$4:$HE$25,3,FALSE)</f>
        <v>0</v>
      </c>
      <c r="G323" s="38"/>
      <c r="H323" s="43">
        <v>0</v>
      </c>
      <c r="I323" s="38"/>
      <c r="J323" s="39">
        <f>F323+H323</f>
        <v>0</v>
      </c>
      <c r="K323" s="40" t="str">
        <f>IF(J338=0,"-",J323/J338)</f>
        <v>-</v>
      </c>
      <c r="AA323"/>
    </row>
    <row r="324" spans="1:27">
      <c r="A324" s="11"/>
      <c r="B324" s="73"/>
      <c r="C324" s="33" t="str">
        <f>$C$30</f>
        <v>Immediate Sup Salaries from Salary Analysis</v>
      </c>
      <c r="D324" s="33"/>
      <c r="E324" s="39">
        <f t="shared" ref="E324:E337" si="24">+F324</f>
        <v>0</v>
      </c>
      <c r="F324" s="338">
        <f>HLOOKUP(D320,'Salary Analysis'!$A$4:$HE$25,4,FALSE)</f>
        <v>0</v>
      </c>
      <c r="G324" s="38"/>
      <c r="H324" s="44">
        <v>0</v>
      </c>
      <c r="I324" s="38"/>
      <c r="J324" s="38">
        <f t="shared" ref="J324:J337" si="25">F324+H324</f>
        <v>0</v>
      </c>
      <c r="K324" s="40" t="str">
        <f>IF(J338=0,"-",J324/J338)</f>
        <v>-</v>
      </c>
      <c r="AA324"/>
    </row>
    <row r="325" spans="1:27">
      <c r="A325" s="11"/>
      <c r="B325" s="73"/>
      <c r="C325" s="33" t="str">
        <f>$C$31</f>
        <v>Clinical Staff Fringe Benefits</v>
      </c>
      <c r="D325" s="33"/>
      <c r="E325" s="39">
        <f t="shared" si="24"/>
        <v>0</v>
      </c>
      <c r="F325" s="43">
        <v>0</v>
      </c>
      <c r="G325" s="38"/>
      <c r="H325" s="44">
        <v>0</v>
      </c>
      <c r="I325" s="38"/>
      <c r="J325" s="38">
        <f t="shared" si="25"/>
        <v>0</v>
      </c>
      <c r="K325" s="40" t="str">
        <f>IF(J338=0,"-",J325/J338)</f>
        <v>-</v>
      </c>
      <c r="AA325"/>
    </row>
    <row r="326" spans="1:27">
      <c r="A326" s="11"/>
      <c r="B326" s="73"/>
      <c r="C326" s="33" t="str">
        <f>$C$32</f>
        <v>Utilities for Direct Client Service Areas</v>
      </c>
      <c r="D326" s="33"/>
      <c r="E326" s="39">
        <f t="shared" si="24"/>
        <v>0</v>
      </c>
      <c r="F326" s="43">
        <v>0</v>
      </c>
      <c r="G326" s="38"/>
      <c r="H326" s="44">
        <v>0</v>
      </c>
      <c r="I326" s="38"/>
      <c r="J326" s="38">
        <f t="shared" si="25"/>
        <v>0</v>
      </c>
      <c r="K326" s="40" t="str">
        <f>IF(J338=0,"-",J326/J338)</f>
        <v>-</v>
      </c>
      <c r="AA326"/>
    </row>
    <row r="327" spans="1:27">
      <c r="A327" s="11"/>
      <c r="B327" s="73"/>
      <c r="C327" s="33" t="str">
        <f>$C$33</f>
        <v>Telephone /Cell Phone/Internet</v>
      </c>
      <c r="D327" s="33"/>
      <c r="E327" s="39">
        <f t="shared" si="24"/>
        <v>0</v>
      </c>
      <c r="F327" s="43">
        <v>0</v>
      </c>
      <c r="G327" s="38"/>
      <c r="H327" s="44">
        <v>0</v>
      </c>
      <c r="I327" s="38"/>
      <c r="J327" s="38">
        <f t="shared" si="25"/>
        <v>0</v>
      </c>
      <c r="K327" s="40" t="str">
        <f>IF(J338=0,"-",J327/J338)</f>
        <v>-</v>
      </c>
      <c r="AA327"/>
    </row>
    <row r="328" spans="1:27">
      <c r="A328" s="11"/>
      <c r="B328" s="73"/>
      <c r="C328" s="33" t="str">
        <f>$C$34</f>
        <v>Consumable Supplies</v>
      </c>
      <c r="D328" s="33"/>
      <c r="E328" s="39">
        <f t="shared" si="24"/>
        <v>0</v>
      </c>
      <c r="F328" s="43">
        <v>0</v>
      </c>
      <c r="G328" s="38"/>
      <c r="H328" s="44">
        <v>0</v>
      </c>
      <c r="I328" s="38"/>
      <c r="J328" s="38">
        <f t="shared" si="25"/>
        <v>0</v>
      </c>
      <c r="K328" s="40" t="str">
        <f>IF(J338=0,"-",J328/J338)</f>
        <v>-</v>
      </c>
      <c r="AA328"/>
    </row>
    <row r="329" spans="1:27">
      <c r="A329" s="11"/>
      <c r="B329" s="73"/>
      <c r="C329" s="33" t="str">
        <f>$C$35</f>
        <v>Non-consumable Supplies</v>
      </c>
      <c r="D329" s="33"/>
      <c r="E329" s="39">
        <f t="shared" si="24"/>
        <v>0</v>
      </c>
      <c r="F329" s="43">
        <v>0</v>
      </c>
      <c r="G329" s="38"/>
      <c r="H329" s="44">
        <v>0</v>
      </c>
      <c r="I329" s="38"/>
      <c r="J329" s="38">
        <f t="shared" si="25"/>
        <v>0</v>
      </c>
      <c r="K329" s="40" t="str">
        <f>IF(J338=0,"-",J329/J338)</f>
        <v>-</v>
      </c>
      <c r="AA329"/>
    </row>
    <row r="330" spans="1:27">
      <c r="A330" s="11"/>
      <c r="B330" s="73"/>
      <c r="C330" s="33" t="str">
        <f>$C$36</f>
        <v>Printing</v>
      </c>
      <c r="D330" s="33"/>
      <c r="E330" s="39">
        <f t="shared" si="24"/>
        <v>0</v>
      </c>
      <c r="F330" s="43">
        <v>0</v>
      </c>
      <c r="G330" s="38"/>
      <c r="H330" s="44">
        <v>0</v>
      </c>
      <c r="I330" s="38"/>
      <c r="J330" s="38">
        <f t="shared" si="25"/>
        <v>0</v>
      </c>
      <c r="K330" s="40" t="str">
        <f>IF(J338=0,"-",J330/J338)</f>
        <v>-</v>
      </c>
      <c r="AA330"/>
    </row>
    <row r="331" spans="1:27">
      <c r="A331" s="11"/>
      <c r="B331" s="73"/>
      <c r="C331" s="33" t="str">
        <f>$C$37</f>
        <v>Mileage</v>
      </c>
      <c r="D331" s="33"/>
      <c r="E331" s="39">
        <f t="shared" si="24"/>
        <v>0</v>
      </c>
      <c r="F331" s="43">
        <v>0</v>
      </c>
      <c r="G331" s="38"/>
      <c r="H331" s="44">
        <v>0</v>
      </c>
      <c r="I331" s="38"/>
      <c r="J331" s="38">
        <f t="shared" si="25"/>
        <v>0</v>
      </c>
      <c r="K331" s="40" t="str">
        <f>IF(J338=0,"-",J331/J338)</f>
        <v>-</v>
      </c>
      <c r="AA331"/>
    </row>
    <row r="332" spans="1:27">
      <c r="A332" s="11"/>
      <c r="B332" s="73"/>
      <c r="C332" s="33" t="str">
        <f>$C$38</f>
        <v>Rent for Direct Client Service Areas</v>
      </c>
      <c r="D332" s="38"/>
      <c r="E332" s="39">
        <f t="shared" si="24"/>
        <v>0</v>
      </c>
      <c r="F332" s="43">
        <v>0</v>
      </c>
      <c r="G332" s="38"/>
      <c r="H332" s="44">
        <v>0</v>
      </c>
      <c r="I332" s="38"/>
      <c r="J332" s="38">
        <f t="shared" si="25"/>
        <v>0</v>
      </c>
      <c r="K332" s="40" t="str">
        <f>IF(J338=0,"-",J332/J338)</f>
        <v>-</v>
      </c>
      <c r="AA332"/>
    </row>
    <row r="333" spans="1:27">
      <c r="A333" s="11"/>
      <c r="B333" s="73"/>
      <c r="C333" s="33" t="str">
        <f>$C$39</f>
        <v>Other</v>
      </c>
      <c r="D333" s="38"/>
      <c r="E333" s="39">
        <f t="shared" si="24"/>
        <v>0</v>
      </c>
      <c r="F333" s="43">
        <v>0</v>
      </c>
      <c r="G333" s="38"/>
      <c r="H333" s="44">
        <v>0</v>
      </c>
      <c r="I333" s="38"/>
      <c r="J333" s="38">
        <f t="shared" si="25"/>
        <v>0</v>
      </c>
      <c r="K333" s="40" t="str">
        <f>IF(J338=0,"-",J333/J338)</f>
        <v>-</v>
      </c>
      <c r="AA333"/>
    </row>
    <row r="334" spans="1:27">
      <c r="A334" s="11"/>
      <c r="B334" s="73"/>
      <c r="C334" s="33" t="str">
        <f>$C$40</f>
        <v>Other</v>
      </c>
      <c r="D334" s="38"/>
      <c r="E334" s="39">
        <f t="shared" si="24"/>
        <v>0</v>
      </c>
      <c r="F334" s="43"/>
      <c r="G334" s="38"/>
      <c r="H334" s="44">
        <v>0</v>
      </c>
      <c r="I334" s="38"/>
      <c r="J334" s="38">
        <f t="shared" si="25"/>
        <v>0</v>
      </c>
      <c r="K334" s="40" t="str">
        <f>IF(J338=0,"-",J334/J338)</f>
        <v>-</v>
      </c>
      <c r="AA334"/>
    </row>
    <row r="335" spans="1:27">
      <c r="A335" s="11"/>
      <c r="B335" s="73"/>
      <c r="C335" s="33" t="str">
        <f>$C$41</f>
        <v>Other</v>
      </c>
      <c r="D335" s="38"/>
      <c r="E335" s="39">
        <f t="shared" si="24"/>
        <v>0</v>
      </c>
      <c r="F335" s="43"/>
      <c r="G335" s="38"/>
      <c r="H335" s="44">
        <v>0</v>
      </c>
      <c r="I335" s="38"/>
      <c r="J335" s="38">
        <f t="shared" si="25"/>
        <v>0</v>
      </c>
      <c r="K335" s="40" t="str">
        <f>IF(J338=0,"-",J335/J338)</f>
        <v>-</v>
      </c>
      <c r="AA335"/>
    </row>
    <row r="336" spans="1:27">
      <c r="A336" s="11"/>
      <c r="B336" s="73"/>
      <c r="C336" s="33" t="str">
        <f>$C$42</f>
        <v>Other</v>
      </c>
      <c r="D336" s="38">
        <f>D303</f>
        <v>0</v>
      </c>
      <c r="E336" s="39">
        <f t="shared" si="24"/>
        <v>0</v>
      </c>
      <c r="F336" s="43"/>
      <c r="G336" s="38"/>
      <c r="H336" s="44">
        <v>0</v>
      </c>
      <c r="I336" s="38"/>
      <c r="J336" s="38">
        <f t="shared" si="25"/>
        <v>0</v>
      </c>
      <c r="K336" s="40" t="str">
        <f>IF(J338=0,"-",J336/J338)</f>
        <v>-</v>
      </c>
      <c r="AA336"/>
    </row>
    <row r="337" spans="1:27">
      <c r="A337" s="11"/>
      <c r="B337" s="73"/>
      <c r="C337" s="33" t="str">
        <f>$C$43</f>
        <v>Other</v>
      </c>
      <c r="D337" s="38">
        <f>D304</f>
        <v>0</v>
      </c>
      <c r="E337" s="39">
        <f t="shared" si="24"/>
        <v>0</v>
      </c>
      <c r="F337" s="43"/>
      <c r="G337" s="60"/>
      <c r="H337" s="49">
        <v>0</v>
      </c>
      <c r="I337" s="60"/>
      <c r="J337" s="60">
        <f t="shared" si="25"/>
        <v>0</v>
      </c>
      <c r="K337" s="40" t="str">
        <f>IF(J338=0,"-",J337/J338)</f>
        <v>-</v>
      </c>
      <c r="AA337"/>
    </row>
    <row r="338" spans="1:27">
      <c r="A338" s="11"/>
      <c r="B338" s="74" t="s">
        <v>59</v>
      </c>
      <c r="C338" s="33"/>
      <c r="D338" s="33"/>
      <c r="E338" s="61">
        <f>ROUND(SUM(E323:E337),0)</f>
        <v>0</v>
      </c>
      <c r="F338" s="61">
        <f>ROUND(SUM(F323:F337),0)</f>
        <v>0</v>
      </c>
      <c r="G338" s="52">
        <f>IF($J338=0,0,(F338/$J338))</f>
        <v>0</v>
      </c>
      <c r="H338" s="54">
        <f>SUM(H323:H337)</f>
        <v>0</v>
      </c>
      <c r="I338" s="52">
        <f>IF($J338=0,0,(H338/$J338))</f>
        <v>0</v>
      </c>
      <c r="J338" s="61">
        <f>ROUND(SUM(J323:J337),0)</f>
        <v>0</v>
      </c>
      <c r="K338" s="55" t="str">
        <f>IF(J338=0,"-",J338/J338)</f>
        <v>-</v>
      </c>
      <c r="AA338"/>
    </row>
    <row r="339" spans="1:27">
      <c r="A339" s="11"/>
      <c r="B339" s="74"/>
      <c r="C339" s="33" t="s">
        <v>58</v>
      </c>
      <c r="D339" s="33"/>
      <c r="E339" s="62">
        <f>IF(E$78=0,0,(E338/E342))</f>
        <v>0</v>
      </c>
      <c r="F339" s="63">
        <f>IF(F342=0,0,(F338/F342))</f>
        <v>0</v>
      </c>
      <c r="G339" s="64"/>
      <c r="H339" s="63">
        <f>IF(H342=0,0,(H338/H342))</f>
        <v>0</v>
      </c>
      <c r="I339" s="45"/>
      <c r="J339" s="63">
        <f>IF(J342=0,0,(J338/J342))</f>
        <v>0</v>
      </c>
      <c r="K339" s="40"/>
      <c r="AA339"/>
    </row>
    <row r="340" spans="1:27">
      <c r="A340" s="11"/>
      <c r="B340" s="74" t="s">
        <v>79</v>
      </c>
      <c r="C340" s="34"/>
      <c r="D340" s="34"/>
      <c r="E340" s="39">
        <f>ROUND(+F340,0)</f>
        <v>0</v>
      </c>
      <c r="F340" s="43"/>
      <c r="G340" s="38"/>
      <c r="H340" s="43"/>
      <c r="I340" s="38"/>
      <c r="J340" s="38">
        <f>ROUND(F340+H340,0)</f>
        <v>0</v>
      </c>
      <c r="K340" s="35"/>
      <c r="AA340"/>
    </row>
    <row r="341" spans="1:27">
      <c r="A341" s="11"/>
      <c r="B341" s="75"/>
      <c r="C341" s="33" t="s">
        <v>58</v>
      </c>
      <c r="D341" s="33"/>
      <c r="E341" s="62">
        <f>IF(E342=0,0,(E340/E342))</f>
        <v>0</v>
      </c>
      <c r="F341" s="62">
        <f>IF(F342=0,0,(F340/F342))</f>
        <v>0</v>
      </c>
      <c r="G341" s="33"/>
      <c r="H341" s="62">
        <f>IF(H342=0,0,(H340/H342))</f>
        <v>0</v>
      </c>
      <c r="I341" s="33"/>
      <c r="J341" s="62">
        <f>IF(J342=0,0,(J340/J342))</f>
        <v>0</v>
      </c>
      <c r="K341" s="35"/>
      <c r="AA341"/>
    </row>
    <row r="342" spans="1:27">
      <c r="A342" s="11"/>
      <c r="B342" s="74" t="s">
        <v>49</v>
      </c>
      <c r="C342" s="33"/>
      <c r="D342" s="33"/>
      <c r="E342" s="61">
        <f>ROUND(E338+E340,0)</f>
        <v>0</v>
      </c>
      <c r="F342" s="61">
        <f>ROUND(F338+F340,0)</f>
        <v>0</v>
      </c>
      <c r="G342" s="65"/>
      <c r="H342" s="61">
        <f>ROUND(H338+H340,0)</f>
        <v>0</v>
      </c>
      <c r="I342" s="65"/>
      <c r="J342" s="61">
        <f>ROUND(J338+J340,0)</f>
        <v>0</v>
      </c>
      <c r="K342" s="35"/>
      <c r="AA342"/>
    </row>
    <row r="343" spans="1:27">
      <c r="A343" s="11"/>
      <c r="B343" s="73"/>
      <c r="C343" s="33" t="s">
        <v>69</v>
      </c>
      <c r="D343" s="33"/>
      <c r="E343" s="45">
        <f>IF(E$48=0,0,(E342/E$48))</f>
        <v>0</v>
      </c>
      <c r="F343" s="64">
        <f>IF(F$48=0,0,(F342/F$48))</f>
        <v>0</v>
      </c>
      <c r="G343" s="33"/>
      <c r="H343" s="64">
        <f>IF(H$48=0,0,(H342/H$48))</f>
        <v>0</v>
      </c>
      <c r="I343" s="33"/>
      <c r="J343" s="64">
        <f>IF(J$48=0,0,(J342/J$48))</f>
        <v>0</v>
      </c>
      <c r="K343" s="35"/>
      <c r="AA343"/>
    </row>
    <row r="344" spans="1:27">
      <c r="A344" s="11"/>
      <c r="B344" s="75"/>
      <c r="C344" s="32"/>
      <c r="D344" s="32"/>
      <c r="E344" s="32"/>
      <c r="F344" s="32"/>
      <c r="G344" s="32"/>
      <c r="H344" s="32"/>
      <c r="I344" s="32"/>
      <c r="J344" s="32"/>
      <c r="K344" s="41"/>
      <c r="AA344"/>
    </row>
    <row r="345" spans="1:27">
      <c r="A345" s="11"/>
      <c r="B345" s="76" t="s">
        <v>70</v>
      </c>
      <c r="C345" s="32"/>
      <c r="D345" s="32"/>
      <c r="E345" s="67">
        <f>+F345</f>
        <v>0</v>
      </c>
      <c r="F345" s="68"/>
      <c r="G345" s="67"/>
      <c r="H345" s="68"/>
      <c r="I345" s="67"/>
      <c r="J345" s="67">
        <f>F345+H345</f>
        <v>0</v>
      </c>
      <c r="K345" s="41"/>
      <c r="AA345"/>
    </row>
    <row r="346" spans="1:27">
      <c r="A346" s="11"/>
      <c r="B346" s="171" t="s">
        <v>178</v>
      </c>
      <c r="C346" s="32"/>
      <c r="D346" s="32"/>
      <c r="E346" s="67">
        <f>+F346</f>
        <v>0</v>
      </c>
      <c r="F346" s="68"/>
      <c r="G346" s="67"/>
      <c r="H346" s="68"/>
      <c r="I346" s="67"/>
      <c r="J346" s="67">
        <f>F346+H346</f>
        <v>0</v>
      </c>
      <c r="K346" s="41"/>
      <c r="AA346"/>
    </row>
    <row r="347" spans="1:27">
      <c r="A347" s="11"/>
      <c r="B347" s="76" t="s">
        <v>50</v>
      </c>
      <c r="C347" s="32"/>
      <c r="D347" s="32"/>
      <c r="E347" s="69">
        <f>IF(E345=0,0,ROUND((E342/E345),2))</f>
        <v>0</v>
      </c>
      <c r="F347" s="69">
        <f>IF(F345=0,0,ROUND((F342/F345),2))</f>
        <v>0</v>
      </c>
      <c r="G347" s="69"/>
      <c r="H347" s="69">
        <f>IF(H345=0,0,ROUND((H342/H345),2))</f>
        <v>0</v>
      </c>
      <c r="I347" s="69"/>
      <c r="J347" s="69">
        <f>IF(J345=0,0,ROUND((J342/J345),2))</f>
        <v>0</v>
      </c>
      <c r="K347" s="41"/>
      <c r="AA347"/>
    </row>
    <row r="348" spans="1:27">
      <c r="A348" s="11"/>
      <c r="B348" s="76" t="str">
        <f>CONCATENATE("Unit of Service Cost Requested from ",Control!$B$4)</f>
        <v>Unit of Service Cost Requested from LCRB</v>
      </c>
      <c r="C348" s="32"/>
      <c r="D348" s="32"/>
      <c r="E348" s="69">
        <f>IF(E346=0,,ROUND((E342/E346),2))</f>
        <v>0</v>
      </c>
      <c r="F348" s="69">
        <f>IF(F346=0,,ROUND((F342/F346),2))</f>
        <v>0</v>
      </c>
      <c r="G348" s="69"/>
      <c r="H348" s="69">
        <f>IF(H346=0,,ROUND((H342/H346),2))</f>
        <v>0</v>
      </c>
      <c r="I348" s="69"/>
      <c r="J348" s="69">
        <f>IF(J346=0,,ROUND((J342/J346),2))</f>
        <v>0</v>
      </c>
      <c r="K348" s="41"/>
      <c r="AA348"/>
    </row>
    <row r="349" spans="1:27" ht="6" customHeight="1">
      <c r="A349" s="11"/>
      <c r="B349" s="76"/>
      <c r="C349" s="32"/>
      <c r="D349" s="32"/>
      <c r="E349" s="116"/>
      <c r="F349" s="116"/>
      <c r="G349" s="32"/>
      <c r="H349" s="32"/>
      <c r="I349" s="32"/>
      <c r="J349" s="32"/>
      <c r="K349" s="41"/>
      <c r="AA349"/>
    </row>
    <row r="350" spans="1:27" ht="15" customHeight="1" thickBot="1">
      <c r="A350" s="11"/>
      <c r="B350" s="171" t="s">
        <v>161</v>
      </c>
      <c r="C350" s="32"/>
      <c r="D350" s="32"/>
      <c r="E350" s="32"/>
      <c r="F350" s="78"/>
      <c r="G350" s="71"/>
      <c r="H350" s="71"/>
      <c r="I350" s="71"/>
      <c r="J350" s="70"/>
      <c r="K350" s="41"/>
      <c r="AA350"/>
    </row>
    <row r="351" spans="1:27" ht="15.75" thickBot="1">
      <c r="A351" s="11"/>
      <c r="B351" s="449" t="s">
        <v>51</v>
      </c>
      <c r="C351" s="450"/>
      <c r="D351" s="450"/>
      <c r="E351" s="77"/>
      <c r="F351" s="78"/>
      <c r="G351" s="79"/>
      <c r="H351" s="80"/>
      <c r="I351" s="80"/>
      <c r="J351" s="199"/>
      <c r="K351" s="81"/>
      <c r="AA351"/>
    </row>
    <row r="352" spans="1:27" ht="5.25" customHeight="1" thickBot="1">
      <c r="A352" s="11"/>
      <c r="B352" s="32"/>
      <c r="C352" s="32"/>
      <c r="D352" s="32"/>
      <c r="E352" s="32"/>
      <c r="F352" s="32"/>
      <c r="G352" s="32"/>
      <c r="H352" s="32"/>
      <c r="I352" s="32"/>
      <c r="J352" s="32"/>
      <c r="K352" s="32"/>
      <c r="AA352"/>
    </row>
    <row r="353" spans="1:27" ht="15.75" thickBot="1">
      <c r="A353" s="11"/>
      <c r="B353" s="201" t="s">
        <v>412</v>
      </c>
      <c r="C353" s="101"/>
      <c r="D353" s="237" t="str">
        <f>CONCATENATE($J$6,"U10")</f>
        <v>P1U10</v>
      </c>
      <c r="E353" s="32"/>
      <c r="F353" s="32"/>
      <c r="G353" s="32"/>
      <c r="H353" s="32"/>
      <c r="I353" s="32"/>
      <c r="J353" s="32"/>
      <c r="K353" s="32"/>
      <c r="AA353"/>
    </row>
    <row r="354" spans="1:27">
      <c r="A354" s="11"/>
      <c r="B354" s="453" t="s">
        <v>67</v>
      </c>
      <c r="C354" s="454"/>
      <c r="D354" s="102"/>
      <c r="E354" s="173" t="s">
        <v>162</v>
      </c>
      <c r="F354" s="455"/>
      <c r="G354" s="455"/>
      <c r="H354" s="456" t="s">
        <v>68</v>
      </c>
      <c r="I354" s="456"/>
      <c r="J354" s="103"/>
      <c r="K354" s="104"/>
      <c r="AA354"/>
    </row>
    <row r="355" spans="1:27" ht="26.25">
      <c r="A355" s="11"/>
      <c r="B355" s="451" t="s">
        <v>78</v>
      </c>
      <c r="C355" s="452"/>
      <c r="D355" s="452"/>
      <c r="E355" s="95" t="str">
        <f>+E8</f>
        <v>LCRB Recom</v>
      </c>
      <c r="F355" s="95" t="str">
        <f>+F8</f>
        <v>LCRB Request</v>
      </c>
      <c r="G355" s="95"/>
      <c r="H355" s="95" t="s">
        <v>55</v>
      </c>
      <c r="I355" s="95"/>
      <c r="J355" s="95" t="s">
        <v>64</v>
      </c>
      <c r="K355" s="96"/>
      <c r="AA355"/>
    </row>
    <row r="356" spans="1:27">
      <c r="A356" s="11"/>
      <c r="B356" s="73"/>
      <c r="C356" s="33" t="str">
        <f>$C$29</f>
        <v>Direct Clinical Staff Salaries from Salary Analysis</v>
      </c>
      <c r="D356" s="33"/>
      <c r="E356" s="39">
        <f>+F356</f>
        <v>0</v>
      </c>
      <c r="F356" s="338">
        <f>HLOOKUP(D353,'Salary Analysis'!$A$4:$HE$25,3,FALSE)</f>
        <v>0</v>
      </c>
      <c r="G356" s="38"/>
      <c r="H356" s="43">
        <v>0</v>
      </c>
      <c r="I356" s="38"/>
      <c r="J356" s="39">
        <f>F356+H356</f>
        <v>0</v>
      </c>
      <c r="K356" s="40" t="str">
        <f>IF(J371=0,"-",J356/J371)</f>
        <v>-</v>
      </c>
      <c r="AA356"/>
    </row>
    <row r="357" spans="1:27">
      <c r="A357" s="11"/>
      <c r="B357" s="73"/>
      <c r="C357" s="33" t="str">
        <f>$C$30</f>
        <v>Immediate Sup Salaries from Salary Analysis</v>
      </c>
      <c r="D357" s="33"/>
      <c r="E357" s="39">
        <f t="shared" ref="E357:E370" si="26">+F357</f>
        <v>0</v>
      </c>
      <c r="F357" s="338">
        <f>HLOOKUP(D353,'Salary Analysis'!$A$4:$HE$25,4,FALSE)</f>
        <v>0</v>
      </c>
      <c r="G357" s="38"/>
      <c r="H357" s="44">
        <v>0</v>
      </c>
      <c r="I357" s="38"/>
      <c r="J357" s="38">
        <f t="shared" ref="J357:J370" si="27">F357+H357</f>
        <v>0</v>
      </c>
      <c r="K357" s="40" t="str">
        <f>IF(J371=0,"-",J357/J371)</f>
        <v>-</v>
      </c>
      <c r="AA357"/>
    </row>
    <row r="358" spans="1:27">
      <c r="A358" s="11"/>
      <c r="B358" s="73"/>
      <c r="C358" s="33" t="str">
        <f>$C$31</f>
        <v>Clinical Staff Fringe Benefits</v>
      </c>
      <c r="D358" s="33"/>
      <c r="E358" s="39">
        <f t="shared" si="26"/>
        <v>0</v>
      </c>
      <c r="F358" s="43">
        <v>0</v>
      </c>
      <c r="G358" s="38"/>
      <c r="H358" s="44">
        <v>0</v>
      </c>
      <c r="I358" s="38"/>
      <c r="J358" s="38">
        <f t="shared" si="27"/>
        <v>0</v>
      </c>
      <c r="K358" s="40" t="str">
        <f>IF(J371=0,"-",J358/J371)</f>
        <v>-</v>
      </c>
      <c r="AA358"/>
    </row>
    <row r="359" spans="1:27">
      <c r="A359" s="11"/>
      <c r="B359" s="73"/>
      <c r="C359" s="33" t="str">
        <f>$C$32</f>
        <v>Utilities for Direct Client Service Areas</v>
      </c>
      <c r="D359" s="33"/>
      <c r="E359" s="39">
        <f t="shared" si="26"/>
        <v>0</v>
      </c>
      <c r="F359" s="43">
        <v>0</v>
      </c>
      <c r="G359" s="38"/>
      <c r="H359" s="44">
        <v>0</v>
      </c>
      <c r="I359" s="38"/>
      <c r="J359" s="38">
        <f t="shared" si="27"/>
        <v>0</v>
      </c>
      <c r="K359" s="40" t="str">
        <f>IF(J371=0,"-",J359/J371)</f>
        <v>-</v>
      </c>
      <c r="AA359"/>
    </row>
    <row r="360" spans="1:27">
      <c r="A360" s="11"/>
      <c r="B360" s="73"/>
      <c r="C360" s="33" t="str">
        <f>$C$33</f>
        <v>Telephone /Cell Phone/Internet</v>
      </c>
      <c r="D360" s="33"/>
      <c r="E360" s="39">
        <f t="shared" si="26"/>
        <v>0</v>
      </c>
      <c r="F360" s="43">
        <v>0</v>
      </c>
      <c r="G360" s="38"/>
      <c r="H360" s="44">
        <v>0</v>
      </c>
      <c r="I360" s="38"/>
      <c r="J360" s="38">
        <f t="shared" si="27"/>
        <v>0</v>
      </c>
      <c r="K360" s="40" t="str">
        <f>IF(J371=0,"-",J360/J371)</f>
        <v>-</v>
      </c>
      <c r="AA360"/>
    </row>
    <row r="361" spans="1:27">
      <c r="A361" s="11"/>
      <c r="B361" s="73"/>
      <c r="C361" s="33" t="str">
        <f>$C$34</f>
        <v>Consumable Supplies</v>
      </c>
      <c r="D361" s="33"/>
      <c r="E361" s="39">
        <f t="shared" si="26"/>
        <v>0</v>
      </c>
      <c r="F361" s="43">
        <v>0</v>
      </c>
      <c r="G361" s="38"/>
      <c r="H361" s="44">
        <v>0</v>
      </c>
      <c r="I361" s="38"/>
      <c r="J361" s="38">
        <f t="shared" si="27"/>
        <v>0</v>
      </c>
      <c r="K361" s="40" t="str">
        <f>IF(J371=0,"-",J361/J371)</f>
        <v>-</v>
      </c>
      <c r="AA361"/>
    </row>
    <row r="362" spans="1:27">
      <c r="A362" s="11"/>
      <c r="B362" s="73"/>
      <c r="C362" s="33" t="str">
        <f>$C$35</f>
        <v>Non-consumable Supplies</v>
      </c>
      <c r="D362" s="33"/>
      <c r="E362" s="39">
        <f t="shared" si="26"/>
        <v>0</v>
      </c>
      <c r="F362" s="43">
        <v>0</v>
      </c>
      <c r="G362" s="38"/>
      <c r="H362" s="44">
        <v>0</v>
      </c>
      <c r="I362" s="38"/>
      <c r="J362" s="38">
        <f t="shared" si="27"/>
        <v>0</v>
      </c>
      <c r="K362" s="40" t="str">
        <f>IF(J371=0,"-",J362/J371)</f>
        <v>-</v>
      </c>
      <c r="AA362"/>
    </row>
    <row r="363" spans="1:27">
      <c r="A363" s="11"/>
      <c r="B363" s="73"/>
      <c r="C363" s="33" t="str">
        <f>$C$36</f>
        <v>Printing</v>
      </c>
      <c r="D363" s="33"/>
      <c r="E363" s="39">
        <f t="shared" si="26"/>
        <v>0</v>
      </c>
      <c r="F363" s="43">
        <v>0</v>
      </c>
      <c r="G363" s="38"/>
      <c r="H363" s="44">
        <v>0</v>
      </c>
      <c r="I363" s="38"/>
      <c r="J363" s="38">
        <f t="shared" si="27"/>
        <v>0</v>
      </c>
      <c r="K363" s="40" t="str">
        <f>IF(J371=0,"-",J363/J371)</f>
        <v>-</v>
      </c>
      <c r="AA363"/>
    </row>
    <row r="364" spans="1:27">
      <c r="A364" s="11"/>
      <c r="B364" s="73"/>
      <c r="C364" s="33" t="str">
        <f>$C$37</f>
        <v>Mileage</v>
      </c>
      <c r="D364" s="33"/>
      <c r="E364" s="39">
        <f t="shared" si="26"/>
        <v>0</v>
      </c>
      <c r="F364" s="43">
        <v>0</v>
      </c>
      <c r="G364" s="38"/>
      <c r="H364" s="44">
        <v>0</v>
      </c>
      <c r="I364" s="38"/>
      <c r="J364" s="38">
        <f t="shared" si="27"/>
        <v>0</v>
      </c>
      <c r="K364" s="40" t="str">
        <f>IF(J371=0,"-",J364/J371)</f>
        <v>-</v>
      </c>
      <c r="AA364"/>
    </row>
    <row r="365" spans="1:27">
      <c r="A365" s="11"/>
      <c r="B365" s="73"/>
      <c r="C365" s="33" t="str">
        <f>$C$38</f>
        <v>Rent for Direct Client Service Areas</v>
      </c>
      <c r="D365" s="38"/>
      <c r="E365" s="39">
        <f t="shared" si="26"/>
        <v>0</v>
      </c>
      <c r="F365" s="43">
        <v>0</v>
      </c>
      <c r="G365" s="38"/>
      <c r="H365" s="44">
        <v>0</v>
      </c>
      <c r="I365" s="38"/>
      <c r="J365" s="38">
        <f t="shared" si="27"/>
        <v>0</v>
      </c>
      <c r="K365" s="40" t="str">
        <f>IF(J371=0,"-",J365/J371)</f>
        <v>-</v>
      </c>
      <c r="AA365"/>
    </row>
    <row r="366" spans="1:27">
      <c r="A366" s="11"/>
      <c r="B366" s="73"/>
      <c r="C366" s="33" t="str">
        <f>$C$39</f>
        <v>Other</v>
      </c>
      <c r="D366" s="38"/>
      <c r="E366" s="39">
        <f t="shared" si="26"/>
        <v>0</v>
      </c>
      <c r="F366" s="43">
        <v>0</v>
      </c>
      <c r="G366" s="38"/>
      <c r="H366" s="44">
        <v>0</v>
      </c>
      <c r="I366" s="38"/>
      <c r="J366" s="38">
        <f t="shared" si="27"/>
        <v>0</v>
      </c>
      <c r="K366" s="40" t="str">
        <f>IF(J371=0,"-",J366/J371)</f>
        <v>-</v>
      </c>
      <c r="AA366"/>
    </row>
    <row r="367" spans="1:27">
      <c r="A367" s="11"/>
      <c r="B367" s="73"/>
      <c r="C367" s="33" t="str">
        <f>$C$40</f>
        <v>Other</v>
      </c>
      <c r="D367" s="38"/>
      <c r="E367" s="39">
        <f t="shared" si="26"/>
        <v>0</v>
      </c>
      <c r="F367" s="43">
        <v>0</v>
      </c>
      <c r="G367" s="38"/>
      <c r="H367" s="44">
        <v>0</v>
      </c>
      <c r="I367" s="38"/>
      <c r="J367" s="38">
        <f t="shared" si="27"/>
        <v>0</v>
      </c>
      <c r="K367" s="40" t="str">
        <f>IF(J371=0,"-",J367/J371)</f>
        <v>-</v>
      </c>
      <c r="AA367"/>
    </row>
    <row r="368" spans="1:27">
      <c r="A368" s="11"/>
      <c r="B368" s="73"/>
      <c r="C368" s="33" t="str">
        <f>$C$41</f>
        <v>Other</v>
      </c>
      <c r="D368" s="38"/>
      <c r="E368" s="39">
        <f t="shared" si="26"/>
        <v>0</v>
      </c>
      <c r="F368" s="43">
        <v>0</v>
      </c>
      <c r="G368" s="38"/>
      <c r="H368" s="44">
        <v>0</v>
      </c>
      <c r="I368" s="38"/>
      <c r="J368" s="38">
        <f t="shared" si="27"/>
        <v>0</v>
      </c>
      <c r="K368" s="40" t="str">
        <f>IF(J371=0,"-",J368/J371)</f>
        <v>-</v>
      </c>
      <c r="AA368"/>
    </row>
    <row r="369" spans="1:27">
      <c r="A369" s="11"/>
      <c r="B369" s="73"/>
      <c r="C369" s="33" t="str">
        <f>$C$42</f>
        <v>Other</v>
      </c>
      <c r="D369" s="38">
        <f>D336</f>
        <v>0</v>
      </c>
      <c r="E369" s="39">
        <f t="shared" si="26"/>
        <v>0</v>
      </c>
      <c r="F369" s="43"/>
      <c r="G369" s="38"/>
      <c r="H369" s="44">
        <v>0</v>
      </c>
      <c r="I369" s="38"/>
      <c r="J369" s="38">
        <f t="shared" si="27"/>
        <v>0</v>
      </c>
      <c r="K369" s="40" t="str">
        <f>IF(J371=0,"-",J369/J371)</f>
        <v>-</v>
      </c>
      <c r="AA369"/>
    </row>
    <row r="370" spans="1:27">
      <c r="A370" s="11"/>
      <c r="B370" s="73"/>
      <c r="C370" s="33" t="str">
        <f>$C$43</f>
        <v>Other</v>
      </c>
      <c r="D370" s="38">
        <f>D337</f>
        <v>0</v>
      </c>
      <c r="E370" s="39">
        <f t="shared" si="26"/>
        <v>0</v>
      </c>
      <c r="F370" s="43"/>
      <c r="G370" s="60"/>
      <c r="H370" s="49">
        <v>0</v>
      </c>
      <c r="I370" s="60"/>
      <c r="J370" s="60">
        <f t="shared" si="27"/>
        <v>0</v>
      </c>
      <c r="K370" s="40" t="str">
        <f>IF(J371=0,"-",J370/J371)</f>
        <v>-</v>
      </c>
      <c r="AA370"/>
    </row>
    <row r="371" spans="1:27">
      <c r="A371" s="11"/>
      <c r="B371" s="74" t="s">
        <v>59</v>
      </c>
      <c r="C371" s="33"/>
      <c r="D371" s="33"/>
      <c r="E371" s="61">
        <f>ROUND(SUM(E356:E370),0)</f>
        <v>0</v>
      </c>
      <c r="F371" s="61">
        <f>ROUND(SUM(F356:F370),0)</f>
        <v>0</v>
      </c>
      <c r="G371" s="52">
        <f>IF($J371=0,0,(F371/$J371))</f>
        <v>0</v>
      </c>
      <c r="H371" s="54">
        <f>SUM(H356:H370)</f>
        <v>0</v>
      </c>
      <c r="I371" s="52">
        <f>IF($J371=0,0,(H371/$J371))</f>
        <v>0</v>
      </c>
      <c r="J371" s="61">
        <f>ROUND(SUM(J356:J370),0)</f>
        <v>0</v>
      </c>
      <c r="K371" s="55" t="str">
        <f>IF(J371=0,"-",J371/J371)</f>
        <v>-</v>
      </c>
      <c r="AA371"/>
    </row>
    <row r="372" spans="1:27">
      <c r="A372" s="11"/>
      <c r="B372" s="74"/>
      <c r="C372" s="33" t="s">
        <v>58</v>
      </c>
      <c r="D372" s="33"/>
      <c r="E372" s="62">
        <f>IF(E$78=0,0,(E371/E375))</f>
        <v>0</v>
      </c>
      <c r="F372" s="63">
        <f>IF(F375=0,0,(F371/F375))</f>
        <v>0</v>
      </c>
      <c r="G372" s="64"/>
      <c r="H372" s="63">
        <f>IF(H375=0,0,(H371/H375))</f>
        <v>0</v>
      </c>
      <c r="I372" s="45"/>
      <c r="J372" s="63">
        <f>IF(J375=0,0,(J371/J375))</f>
        <v>0</v>
      </c>
      <c r="K372" s="40"/>
      <c r="AA372"/>
    </row>
    <row r="373" spans="1:27">
      <c r="A373" s="11"/>
      <c r="B373" s="74" t="s">
        <v>79</v>
      </c>
      <c r="C373" s="34"/>
      <c r="D373" s="34"/>
      <c r="E373" s="39">
        <f>ROUND(+F373,0)</f>
        <v>0</v>
      </c>
      <c r="F373" s="43"/>
      <c r="G373" s="38"/>
      <c r="H373" s="43"/>
      <c r="I373" s="38"/>
      <c r="J373" s="38">
        <f>ROUND(F373+H373,0)</f>
        <v>0</v>
      </c>
      <c r="K373" s="35"/>
      <c r="AA373"/>
    </row>
    <row r="374" spans="1:27">
      <c r="A374" s="11"/>
      <c r="B374" s="75"/>
      <c r="C374" s="33" t="s">
        <v>58</v>
      </c>
      <c r="D374" s="33"/>
      <c r="E374" s="62">
        <f>IF(E375=0,0,(E373/E375))</f>
        <v>0</v>
      </c>
      <c r="F374" s="62">
        <f>IF(F375=0,0,(F373/F375))</f>
        <v>0</v>
      </c>
      <c r="G374" s="33"/>
      <c r="H374" s="62">
        <f>IF(H375=0,0,(H373/H375))</f>
        <v>0</v>
      </c>
      <c r="I374" s="33"/>
      <c r="J374" s="62">
        <f>IF(J375=0,0,(J373/J375))</f>
        <v>0</v>
      </c>
      <c r="K374" s="35"/>
      <c r="AA374"/>
    </row>
    <row r="375" spans="1:27">
      <c r="A375" s="11"/>
      <c r="B375" s="74" t="s">
        <v>49</v>
      </c>
      <c r="C375" s="33"/>
      <c r="D375" s="33"/>
      <c r="E375" s="61">
        <f>ROUND(E371+E373,0)</f>
        <v>0</v>
      </c>
      <c r="F375" s="61">
        <f>ROUND(F371+F373,0)</f>
        <v>0</v>
      </c>
      <c r="G375" s="65"/>
      <c r="H375" s="61">
        <f>ROUND(H371+H373,0)</f>
        <v>0</v>
      </c>
      <c r="I375" s="65"/>
      <c r="J375" s="61">
        <f>ROUND(J371+J373,0)</f>
        <v>0</v>
      </c>
      <c r="K375" s="35"/>
      <c r="AA375"/>
    </row>
    <row r="376" spans="1:27">
      <c r="A376" s="11"/>
      <c r="B376" s="73"/>
      <c r="C376" s="33" t="s">
        <v>69</v>
      </c>
      <c r="D376" s="33"/>
      <c r="E376" s="45">
        <f>IF(E$48=0,0,(E375/E$48))</f>
        <v>0</v>
      </c>
      <c r="F376" s="64">
        <f>IF(F$48=0,0,(F375/F$48))</f>
        <v>0</v>
      </c>
      <c r="G376" s="33"/>
      <c r="H376" s="64">
        <f>IF(H$48=0,0,(H375/H$48))</f>
        <v>0</v>
      </c>
      <c r="I376" s="33"/>
      <c r="J376" s="64">
        <f>IF(J$48=0,0,(J375/J$48))</f>
        <v>0</v>
      </c>
      <c r="K376" s="35"/>
      <c r="AA376"/>
    </row>
    <row r="377" spans="1:27" ht="6" customHeight="1">
      <c r="A377" s="11"/>
      <c r="B377" s="75"/>
      <c r="C377" s="32"/>
      <c r="D377" s="32"/>
      <c r="E377" s="32"/>
      <c r="F377" s="32"/>
      <c r="G377" s="32"/>
      <c r="H377" s="32"/>
      <c r="I377" s="32"/>
      <c r="J377" s="32"/>
      <c r="K377" s="41"/>
      <c r="AA377"/>
    </row>
    <row r="378" spans="1:27">
      <c r="A378" s="11"/>
      <c r="B378" s="76" t="s">
        <v>70</v>
      </c>
      <c r="C378" s="32"/>
      <c r="D378" s="32"/>
      <c r="E378" s="67">
        <f>+F378</f>
        <v>0</v>
      </c>
      <c r="F378" s="68"/>
      <c r="G378" s="67"/>
      <c r="H378" s="68"/>
      <c r="I378" s="67"/>
      <c r="J378" s="67">
        <f>F378+H378</f>
        <v>0</v>
      </c>
      <c r="K378" s="41"/>
      <c r="AA378"/>
    </row>
    <row r="379" spans="1:27">
      <c r="A379" s="11"/>
      <c r="B379" s="171" t="s">
        <v>178</v>
      </c>
      <c r="C379" s="32"/>
      <c r="D379" s="32"/>
      <c r="E379" s="67">
        <f>+F379</f>
        <v>0</v>
      </c>
      <c r="F379" s="68"/>
      <c r="G379" s="67"/>
      <c r="H379" s="68"/>
      <c r="I379" s="67"/>
      <c r="J379" s="67">
        <f>F379+H379</f>
        <v>0</v>
      </c>
      <c r="K379" s="41"/>
      <c r="AA379"/>
    </row>
    <row r="380" spans="1:27">
      <c r="A380" s="11"/>
      <c r="B380" s="76" t="s">
        <v>50</v>
      </c>
      <c r="C380" s="32"/>
      <c r="D380" s="32"/>
      <c r="E380" s="69">
        <f>IF(E378=0,0,ROUND((E375/E378),2))</f>
        <v>0</v>
      </c>
      <c r="F380" s="69">
        <f>IF(F378=0,0,ROUND((F375/F378),2))</f>
        <v>0</v>
      </c>
      <c r="G380" s="69"/>
      <c r="H380" s="69">
        <f>IF(H378=0,0,ROUND((H375/H378),2))</f>
        <v>0</v>
      </c>
      <c r="I380" s="69"/>
      <c r="J380" s="69">
        <f>IF(J378=0,0,ROUND((J375/J378),2))</f>
        <v>0</v>
      </c>
      <c r="K380" s="41"/>
      <c r="AA380"/>
    </row>
    <row r="381" spans="1:27">
      <c r="A381" s="11"/>
      <c r="B381" s="76" t="str">
        <f>CONCATENATE("Unit of Service Cost Requested from ",Control!$B$4)</f>
        <v>Unit of Service Cost Requested from LCRB</v>
      </c>
      <c r="C381" s="32"/>
      <c r="D381" s="32"/>
      <c r="E381" s="69">
        <f>IF(E379=0,,ROUND((E375/E379),2))</f>
        <v>0</v>
      </c>
      <c r="F381" s="69">
        <f>IF(F379=0,,ROUND((F375/F379),2))</f>
        <v>0</v>
      </c>
      <c r="G381" s="69"/>
      <c r="H381" s="69">
        <f>IF(H379=0,,ROUND((H375/H379),2))</f>
        <v>0</v>
      </c>
      <c r="I381" s="69"/>
      <c r="J381" s="69">
        <f>IF(J379=0,,ROUND((J375/J379),2))</f>
        <v>0</v>
      </c>
      <c r="K381" s="41"/>
      <c r="AA381"/>
    </row>
    <row r="382" spans="1:27" ht="4.5" customHeight="1">
      <c r="A382" s="11"/>
      <c r="B382" s="76"/>
      <c r="C382" s="32"/>
      <c r="D382" s="32"/>
      <c r="E382" s="116"/>
      <c r="F382" s="116"/>
      <c r="G382" s="32"/>
      <c r="H382" s="32"/>
      <c r="I382" s="32"/>
      <c r="J382" s="32"/>
      <c r="K382" s="41"/>
      <c r="AA382"/>
    </row>
    <row r="383" spans="1:27" ht="14.25" customHeight="1" thickBot="1">
      <c r="A383" s="11"/>
      <c r="B383" s="171" t="s">
        <v>161</v>
      </c>
      <c r="C383" s="32"/>
      <c r="D383" s="32"/>
      <c r="E383" s="32"/>
      <c r="F383" s="78"/>
      <c r="G383" s="71"/>
      <c r="H383" s="71"/>
      <c r="I383" s="71"/>
      <c r="J383" s="70"/>
      <c r="K383" s="41"/>
      <c r="AA383"/>
    </row>
    <row r="384" spans="1:27" ht="15.75" thickBot="1">
      <c r="A384" s="11"/>
      <c r="B384" s="449" t="s">
        <v>51</v>
      </c>
      <c r="C384" s="450"/>
      <c r="D384" s="450"/>
      <c r="E384" s="77"/>
      <c r="F384" s="78"/>
      <c r="G384" s="79"/>
      <c r="H384" s="80"/>
      <c r="I384" s="80"/>
      <c r="J384" s="199"/>
      <c r="K384" s="81"/>
      <c r="AA384"/>
    </row>
    <row r="385" spans="27:27">
      <c r="AA385"/>
    </row>
    <row r="386" spans="27:27">
      <c r="AA386"/>
    </row>
  </sheetData>
  <mergeCells count="60">
    <mergeCell ref="A6:D6"/>
    <mergeCell ref="C1:E1"/>
    <mergeCell ref="I1:K1"/>
    <mergeCell ref="C2:F2"/>
    <mergeCell ref="I2:K2"/>
    <mergeCell ref="C3:F3"/>
    <mergeCell ref="H90:I90"/>
    <mergeCell ref="B91:D91"/>
    <mergeCell ref="F7:K7"/>
    <mergeCell ref="Q8:T8"/>
    <mergeCell ref="X8:Z8"/>
    <mergeCell ref="B28:D28"/>
    <mergeCell ref="B57:C57"/>
    <mergeCell ref="F57:G57"/>
    <mergeCell ref="H57:I57"/>
    <mergeCell ref="B58:D58"/>
    <mergeCell ref="B87:D87"/>
    <mergeCell ref="B90:C90"/>
    <mergeCell ref="F90:G90"/>
    <mergeCell ref="B120:D120"/>
    <mergeCell ref="H123:I123"/>
    <mergeCell ref="B124:D124"/>
    <mergeCell ref="H222:I222"/>
    <mergeCell ref="B223:D223"/>
    <mergeCell ref="B156:C156"/>
    <mergeCell ref="F156:G156"/>
    <mergeCell ref="H156:I156"/>
    <mergeCell ref="B157:D157"/>
    <mergeCell ref="B186:D186"/>
    <mergeCell ref="B189:C189"/>
    <mergeCell ref="F189:G189"/>
    <mergeCell ref="H189:I189"/>
    <mergeCell ref="B153:D153"/>
    <mergeCell ref="B123:C123"/>
    <mergeCell ref="F123:G123"/>
    <mergeCell ref="B190:D190"/>
    <mergeCell ref="B219:D219"/>
    <mergeCell ref="B222:C222"/>
    <mergeCell ref="F222:G222"/>
    <mergeCell ref="B252:D252"/>
    <mergeCell ref="H255:I255"/>
    <mergeCell ref="B256:D256"/>
    <mergeCell ref="H354:I354"/>
    <mergeCell ref="B355:D355"/>
    <mergeCell ref="B288:C288"/>
    <mergeCell ref="F288:G288"/>
    <mergeCell ref="H288:I288"/>
    <mergeCell ref="B289:D289"/>
    <mergeCell ref="B318:D318"/>
    <mergeCell ref="B321:C321"/>
    <mergeCell ref="F321:G321"/>
    <mergeCell ref="H321:I321"/>
    <mergeCell ref="B285:D285"/>
    <mergeCell ref="B255:C255"/>
    <mergeCell ref="F255:G255"/>
    <mergeCell ref="B384:D384"/>
    <mergeCell ref="B322:D322"/>
    <mergeCell ref="B351:D351"/>
    <mergeCell ref="B354:C354"/>
    <mergeCell ref="F354:G354"/>
  </mergeCells>
  <conditionalFormatting sqref="F59:F61">
    <cfRule type="expression" dxfId="482" priority="114" stopIfTrue="1">
      <formula>LOCK3=1</formula>
    </cfRule>
  </conditionalFormatting>
  <conditionalFormatting sqref="F62">
    <cfRule type="expression" dxfId="481" priority="113" stopIfTrue="1">
      <formula>LOCK4=1</formula>
    </cfRule>
  </conditionalFormatting>
  <conditionalFormatting sqref="F63">
    <cfRule type="expression" dxfId="480" priority="112" stopIfTrue="1">
      <formula>LOCK5=1</formula>
    </cfRule>
  </conditionalFormatting>
  <conditionalFormatting sqref="F64">
    <cfRule type="expression" dxfId="479" priority="111" stopIfTrue="1">
      <formula>LOCK6=1</formula>
    </cfRule>
  </conditionalFormatting>
  <conditionalFormatting sqref="F65">
    <cfRule type="expression" dxfId="478" priority="110" stopIfTrue="1">
      <formula>LOCK7=1</formula>
    </cfRule>
  </conditionalFormatting>
  <conditionalFormatting sqref="F66">
    <cfRule type="expression" dxfId="477" priority="109" stopIfTrue="1">
      <formula>LOCK8=1</formula>
    </cfRule>
  </conditionalFormatting>
  <conditionalFormatting sqref="F67">
    <cfRule type="expression" dxfId="476" priority="108" stopIfTrue="1">
      <formula>LOCK9=1</formula>
    </cfRule>
  </conditionalFormatting>
  <conditionalFormatting sqref="F68:F69">
    <cfRule type="expression" dxfId="475" priority="13" stopIfTrue="1">
      <formula>LOCK4=1</formula>
    </cfRule>
  </conditionalFormatting>
  <conditionalFormatting sqref="F70">
    <cfRule type="expression" dxfId="474" priority="105" stopIfTrue="1">
      <formula>LOCK12=1</formula>
    </cfRule>
  </conditionalFormatting>
  <conditionalFormatting sqref="F71">
    <cfRule type="expression" dxfId="473" priority="104" stopIfTrue="1">
      <formula>LOCK13=1</formula>
    </cfRule>
  </conditionalFormatting>
  <conditionalFormatting sqref="F72">
    <cfRule type="expression" dxfId="472" priority="103" stopIfTrue="1">
      <formula>LOCK14=1</formula>
    </cfRule>
  </conditionalFormatting>
  <conditionalFormatting sqref="F73">
    <cfRule type="expression" dxfId="471" priority="102" stopIfTrue="1">
      <formula>LOCK15=1</formula>
    </cfRule>
  </conditionalFormatting>
  <conditionalFormatting sqref="F92:F94">
    <cfRule type="expression" dxfId="470" priority="14" stopIfTrue="1">
      <formula>LOCK3=1</formula>
    </cfRule>
  </conditionalFormatting>
  <conditionalFormatting sqref="F95">
    <cfRule type="expression" dxfId="469" priority="26" stopIfTrue="1">
      <formula>LOCK4=1</formula>
    </cfRule>
  </conditionalFormatting>
  <conditionalFormatting sqref="F96">
    <cfRule type="expression" dxfId="468" priority="25" stopIfTrue="1">
      <formula>LOCK5=1</formula>
    </cfRule>
  </conditionalFormatting>
  <conditionalFormatting sqref="F97">
    <cfRule type="expression" dxfId="467" priority="24" stopIfTrue="1">
      <formula>LOCK6=1</formula>
    </cfRule>
  </conditionalFormatting>
  <conditionalFormatting sqref="F98">
    <cfRule type="expression" dxfId="466" priority="23" stopIfTrue="1">
      <formula>LOCK7=1</formula>
    </cfRule>
  </conditionalFormatting>
  <conditionalFormatting sqref="F99">
    <cfRule type="expression" dxfId="465" priority="22" stopIfTrue="1">
      <formula>LOCK8=1</formula>
    </cfRule>
  </conditionalFormatting>
  <conditionalFormatting sqref="F100:F102">
    <cfRule type="expression" dxfId="464" priority="21" stopIfTrue="1">
      <formula>LOCK9=1</formula>
    </cfRule>
  </conditionalFormatting>
  <conditionalFormatting sqref="F103">
    <cfRule type="expression" dxfId="463" priority="18" stopIfTrue="1">
      <formula>LOCK12=1</formula>
    </cfRule>
  </conditionalFormatting>
  <conditionalFormatting sqref="F104">
    <cfRule type="expression" dxfId="462" priority="17" stopIfTrue="1">
      <formula>LOCK13=1</formula>
    </cfRule>
  </conditionalFormatting>
  <conditionalFormatting sqref="F105">
    <cfRule type="expression" dxfId="461" priority="101" stopIfTrue="1">
      <formula>LOCK14=1</formula>
    </cfRule>
  </conditionalFormatting>
  <conditionalFormatting sqref="F106">
    <cfRule type="expression" dxfId="460" priority="100" stopIfTrue="1">
      <formula>LOCK15=1</formula>
    </cfRule>
  </conditionalFormatting>
  <conditionalFormatting sqref="F127">
    <cfRule type="expression" dxfId="459" priority="99" stopIfTrue="1">
      <formula>LOCK3=1</formula>
    </cfRule>
  </conditionalFormatting>
  <conditionalFormatting sqref="F128">
    <cfRule type="expression" dxfId="458" priority="98" stopIfTrue="1">
      <formula>LOCK4=1</formula>
    </cfRule>
  </conditionalFormatting>
  <conditionalFormatting sqref="F129">
    <cfRule type="expression" dxfId="457" priority="97" stopIfTrue="1">
      <formula>LOCK5=1</formula>
    </cfRule>
  </conditionalFormatting>
  <conditionalFormatting sqref="F130">
    <cfRule type="expression" dxfId="456" priority="96" stopIfTrue="1">
      <formula>LOCK6=1</formula>
    </cfRule>
  </conditionalFormatting>
  <conditionalFormatting sqref="F131">
    <cfRule type="expression" dxfId="455" priority="95" stopIfTrue="1">
      <formula>LOCK7=1</formula>
    </cfRule>
  </conditionalFormatting>
  <conditionalFormatting sqref="F132">
    <cfRule type="expression" dxfId="454" priority="94" stopIfTrue="1">
      <formula>LOCK8=1</formula>
    </cfRule>
  </conditionalFormatting>
  <conditionalFormatting sqref="F133:F135">
    <cfRule type="expression" dxfId="453" priority="9" stopIfTrue="1">
      <formula>LOCK9=1</formula>
    </cfRule>
  </conditionalFormatting>
  <conditionalFormatting sqref="F136">
    <cfRule type="expression" dxfId="452" priority="90" stopIfTrue="1">
      <formula>LOCK12=1</formula>
    </cfRule>
  </conditionalFormatting>
  <conditionalFormatting sqref="F137">
    <cfRule type="expression" dxfId="451" priority="89" stopIfTrue="1">
      <formula>LOCK13=1</formula>
    </cfRule>
  </conditionalFormatting>
  <conditionalFormatting sqref="F138">
    <cfRule type="expression" dxfId="450" priority="88" stopIfTrue="1">
      <formula>LOCK14=1</formula>
    </cfRule>
  </conditionalFormatting>
  <conditionalFormatting sqref="F139">
    <cfRule type="expression" dxfId="449" priority="87" stopIfTrue="1">
      <formula>LOCK15=1</formula>
    </cfRule>
  </conditionalFormatting>
  <conditionalFormatting sqref="F160:F166 F169:F170">
    <cfRule type="expression" dxfId="448" priority="16" stopIfTrue="1">
      <formula>LOCK1=1</formula>
    </cfRule>
  </conditionalFormatting>
  <conditionalFormatting sqref="F167:F168">
    <cfRule type="expression" dxfId="447" priority="8" stopIfTrue="1">
      <formula>LOCK9=1</formula>
    </cfRule>
  </conditionalFormatting>
  <conditionalFormatting sqref="F171">
    <cfRule type="expression" dxfId="446" priority="86" stopIfTrue="1">
      <formula>LOCK14=1</formula>
    </cfRule>
  </conditionalFormatting>
  <conditionalFormatting sqref="F172">
    <cfRule type="expression" dxfId="445" priority="85" stopIfTrue="1">
      <formula>LOCK15=1</formula>
    </cfRule>
  </conditionalFormatting>
  <conditionalFormatting sqref="F193:F199 F202">
    <cfRule type="expression" dxfId="444" priority="15" stopIfTrue="1">
      <formula>LOCK1=1</formula>
    </cfRule>
  </conditionalFormatting>
  <conditionalFormatting sqref="F200:F201">
    <cfRule type="expression" dxfId="443" priority="6" stopIfTrue="1">
      <formula>LOCK9=1</formula>
    </cfRule>
  </conditionalFormatting>
  <conditionalFormatting sqref="F203">
    <cfRule type="expression" dxfId="442" priority="84" stopIfTrue="1">
      <formula>LOCK13=1</formula>
    </cfRule>
  </conditionalFormatting>
  <conditionalFormatting sqref="F204">
    <cfRule type="expression" dxfId="441" priority="83" stopIfTrue="1">
      <formula>LOCK14=1</formula>
    </cfRule>
  </conditionalFormatting>
  <conditionalFormatting sqref="F205">
    <cfRule type="expression" dxfId="440" priority="82" stopIfTrue="1">
      <formula>LOCK15=1</formula>
    </cfRule>
  </conditionalFormatting>
  <conditionalFormatting sqref="F226">
    <cfRule type="expression" dxfId="439" priority="81" stopIfTrue="1">
      <formula>LOCK3=1</formula>
    </cfRule>
  </conditionalFormatting>
  <conditionalFormatting sqref="F227">
    <cfRule type="expression" dxfId="438" priority="80" stopIfTrue="1">
      <formula>LOCK4=1</formula>
    </cfRule>
  </conditionalFormatting>
  <conditionalFormatting sqref="F228">
    <cfRule type="expression" dxfId="437" priority="79" stopIfTrue="1">
      <formula>LOCK5=1</formula>
    </cfRule>
  </conditionalFormatting>
  <conditionalFormatting sqref="F229">
    <cfRule type="expression" dxfId="436" priority="78" stopIfTrue="1">
      <formula>LOCK6=1</formula>
    </cfRule>
  </conditionalFormatting>
  <conditionalFormatting sqref="F230">
    <cfRule type="expression" dxfId="435" priority="77" stopIfTrue="1">
      <formula>LOCK7=1</formula>
    </cfRule>
  </conditionalFormatting>
  <conditionalFormatting sqref="F231">
    <cfRule type="expression" dxfId="434" priority="76" stopIfTrue="1">
      <formula>LOCK8=1</formula>
    </cfRule>
  </conditionalFormatting>
  <conditionalFormatting sqref="F232:F234">
    <cfRule type="expression" dxfId="433" priority="5" stopIfTrue="1">
      <formula>LOCK9=1</formula>
    </cfRule>
  </conditionalFormatting>
  <conditionalFormatting sqref="F235">
    <cfRule type="expression" dxfId="432" priority="72" stopIfTrue="1">
      <formula>LOCK12=1</formula>
    </cfRule>
  </conditionalFormatting>
  <conditionalFormatting sqref="F236">
    <cfRule type="expression" dxfId="431" priority="71" stopIfTrue="1">
      <formula>LOCK13=1</formula>
    </cfRule>
  </conditionalFormatting>
  <conditionalFormatting sqref="F237">
    <cfRule type="expression" dxfId="430" priority="70" stopIfTrue="1">
      <formula>LOCK14=1</formula>
    </cfRule>
  </conditionalFormatting>
  <conditionalFormatting sqref="F238">
    <cfRule type="expression" dxfId="429" priority="69" stopIfTrue="1">
      <formula>LOCK15=1</formula>
    </cfRule>
  </conditionalFormatting>
  <conditionalFormatting sqref="F259">
    <cfRule type="expression" dxfId="428" priority="68" stopIfTrue="1">
      <formula>LOCK3=1</formula>
    </cfRule>
  </conditionalFormatting>
  <conditionalFormatting sqref="F260">
    <cfRule type="expression" dxfId="427" priority="67" stopIfTrue="1">
      <formula>LOCK4=1</formula>
    </cfRule>
  </conditionalFormatting>
  <conditionalFormatting sqref="F261">
    <cfRule type="expression" dxfId="426" priority="66" stopIfTrue="1">
      <formula>LOCK5=1</formula>
    </cfRule>
  </conditionalFormatting>
  <conditionalFormatting sqref="F262">
    <cfRule type="expression" dxfId="425" priority="65" stopIfTrue="1">
      <formula>LOCK6=1</formula>
    </cfRule>
  </conditionalFormatting>
  <conditionalFormatting sqref="F263">
    <cfRule type="expression" dxfId="424" priority="64" stopIfTrue="1">
      <formula>LOCK7=1</formula>
    </cfRule>
  </conditionalFormatting>
  <conditionalFormatting sqref="F264">
    <cfRule type="expression" dxfId="423" priority="63" stopIfTrue="1">
      <formula>LOCK8=1</formula>
    </cfRule>
  </conditionalFormatting>
  <conditionalFormatting sqref="F265:F267">
    <cfRule type="expression" dxfId="422" priority="4" stopIfTrue="1">
      <formula>LOCK9=1</formula>
    </cfRule>
  </conditionalFormatting>
  <conditionalFormatting sqref="F268">
    <cfRule type="expression" dxfId="421" priority="59" stopIfTrue="1">
      <formula>LOCK12=1</formula>
    </cfRule>
  </conditionalFormatting>
  <conditionalFormatting sqref="F269">
    <cfRule type="expression" dxfId="420" priority="58" stopIfTrue="1">
      <formula>LOCK13=1</formula>
    </cfRule>
  </conditionalFormatting>
  <conditionalFormatting sqref="F270">
    <cfRule type="expression" dxfId="419" priority="57" stopIfTrue="1">
      <formula>LOCK14=1</formula>
    </cfRule>
  </conditionalFormatting>
  <conditionalFormatting sqref="F271">
    <cfRule type="expression" dxfId="418" priority="56" stopIfTrue="1">
      <formula>LOCK15=1</formula>
    </cfRule>
  </conditionalFormatting>
  <conditionalFormatting sqref="F292">
    <cfRule type="expression" dxfId="417" priority="55" stopIfTrue="1">
      <formula>LOCK3=1</formula>
    </cfRule>
  </conditionalFormatting>
  <conditionalFormatting sqref="F293">
    <cfRule type="expression" dxfId="416" priority="54" stopIfTrue="1">
      <formula>LOCK4=1</formula>
    </cfRule>
  </conditionalFormatting>
  <conditionalFormatting sqref="F294">
    <cfRule type="expression" dxfId="415" priority="53" stopIfTrue="1">
      <formula>LOCK5=1</formula>
    </cfRule>
  </conditionalFormatting>
  <conditionalFormatting sqref="F295">
    <cfRule type="expression" dxfId="414" priority="52" stopIfTrue="1">
      <formula>LOCK6=1</formula>
    </cfRule>
  </conditionalFormatting>
  <conditionalFormatting sqref="F296">
    <cfRule type="expression" dxfId="413" priority="51" stopIfTrue="1">
      <formula>LOCK7=1</formula>
    </cfRule>
  </conditionalFormatting>
  <conditionalFormatting sqref="F297">
    <cfRule type="expression" dxfId="412" priority="50" stopIfTrue="1">
      <formula>LOCK8=1</formula>
    </cfRule>
  </conditionalFormatting>
  <conditionalFormatting sqref="F298:F300">
    <cfRule type="expression" dxfId="411" priority="3" stopIfTrue="1">
      <formula>LOCK9=1</formula>
    </cfRule>
  </conditionalFormatting>
  <conditionalFormatting sqref="F301">
    <cfRule type="expression" dxfId="410" priority="46" stopIfTrue="1">
      <formula>LOCK12=1</formula>
    </cfRule>
  </conditionalFormatting>
  <conditionalFormatting sqref="F302">
    <cfRule type="expression" dxfId="409" priority="45" stopIfTrue="1">
      <formula>LOCK13=1</formula>
    </cfRule>
  </conditionalFormatting>
  <conditionalFormatting sqref="F303">
    <cfRule type="expression" dxfId="408" priority="44" stopIfTrue="1">
      <formula>LOCK14=1</formula>
    </cfRule>
  </conditionalFormatting>
  <conditionalFormatting sqref="F304">
    <cfRule type="expression" dxfId="407" priority="43" stopIfTrue="1">
      <formula>LOCK15=1</formula>
    </cfRule>
  </conditionalFormatting>
  <conditionalFormatting sqref="F325">
    <cfRule type="expression" dxfId="406" priority="42" stopIfTrue="1">
      <formula>LOCK3=1</formula>
    </cfRule>
  </conditionalFormatting>
  <conditionalFormatting sqref="F326">
    <cfRule type="expression" dxfId="405" priority="41" stopIfTrue="1">
      <formula>LOCK4=1</formula>
    </cfRule>
  </conditionalFormatting>
  <conditionalFormatting sqref="F327">
    <cfRule type="expression" dxfId="404" priority="40" stopIfTrue="1">
      <formula>LOCK5=1</formula>
    </cfRule>
  </conditionalFormatting>
  <conditionalFormatting sqref="F328">
    <cfRule type="expression" dxfId="403" priority="39" stopIfTrue="1">
      <formula>LOCK6=1</formula>
    </cfRule>
  </conditionalFormatting>
  <conditionalFormatting sqref="F329">
    <cfRule type="expression" dxfId="402" priority="38" stopIfTrue="1">
      <formula>LOCK7=1</formula>
    </cfRule>
  </conditionalFormatting>
  <conditionalFormatting sqref="F330">
    <cfRule type="expression" dxfId="401" priority="37" stopIfTrue="1">
      <formula>LOCK8=1</formula>
    </cfRule>
  </conditionalFormatting>
  <conditionalFormatting sqref="F331:F333">
    <cfRule type="expression" dxfId="400" priority="2" stopIfTrue="1">
      <formula>LOCK9=1</formula>
    </cfRule>
  </conditionalFormatting>
  <conditionalFormatting sqref="F334">
    <cfRule type="expression" dxfId="399" priority="33" stopIfTrue="1">
      <formula>LOCK12=1</formula>
    </cfRule>
  </conditionalFormatting>
  <conditionalFormatting sqref="F335">
    <cfRule type="expression" dxfId="398" priority="32" stopIfTrue="1">
      <formula>LOCK13=1</formula>
    </cfRule>
  </conditionalFormatting>
  <conditionalFormatting sqref="F336">
    <cfRule type="expression" dxfId="397" priority="31" stopIfTrue="1">
      <formula>LOCK14=1</formula>
    </cfRule>
  </conditionalFormatting>
  <conditionalFormatting sqref="F337">
    <cfRule type="expression" dxfId="396" priority="30" stopIfTrue="1">
      <formula>LOCK15=1</formula>
    </cfRule>
  </conditionalFormatting>
  <conditionalFormatting sqref="F358:F364 F367:F368">
    <cfRule type="expression" dxfId="395" priority="29" stopIfTrue="1">
      <formula>LOCK1=1</formula>
    </cfRule>
  </conditionalFormatting>
  <conditionalFormatting sqref="F365:F366">
    <cfRule type="expression" dxfId="394" priority="1" stopIfTrue="1">
      <formula>LOCK9=1</formula>
    </cfRule>
  </conditionalFormatting>
  <conditionalFormatting sqref="F369">
    <cfRule type="expression" dxfId="393" priority="28" stopIfTrue="1">
      <formula>LOCK14=1</formula>
    </cfRule>
  </conditionalFormatting>
  <conditionalFormatting sqref="F370">
    <cfRule type="expression" dxfId="392" priority="27" stopIfTrue="1">
      <formula>LOCK15=1</formula>
    </cfRule>
  </conditionalFormatting>
  <dataValidations count="18">
    <dataValidation type="list" showInputMessage="1" showErrorMessage="1" sqref="C2:F2" xr:uid="{00000000-0002-0000-0600-000000000000}">
      <formula1>Service_Area</formula1>
    </dataValidation>
    <dataValidation type="list" showInputMessage="1" showErrorMessage="1" promptTitle="Unit of Service " prompt="Select Unit of Service from  List" sqref="D57 D90 D123 D156 D189 D222 D255 D288 D321 D354" xr:uid="{00000000-0002-0000-0600-000001000000}">
      <formula1>ServiceUnit</formula1>
    </dataValidation>
    <dataValidation type="textLength" operator="lessThan" allowBlank="1" showInputMessage="1" showErrorMessage="1" sqref="F57:G57 F90:G90 F123:G123 F156:G156 F189:G189 F222:G222 F255:G255 F288:G288 F321:G321 F354:G354" xr:uid="{00000000-0002-0000-0600-000002000000}">
      <formula1>15</formula1>
    </dataValidation>
    <dataValidation type="list" allowBlank="1" showInputMessage="1" showErrorMessage="1" sqref="M8" xr:uid="{00000000-0002-0000-0600-000003000000}">
      <formula1>ProjectKey</formula1>
    </dataValidation>
    <dataValidation type="list" allowBlank="1" showInputMessage="1" showErrorMessage="1" errorTitle="mo error" error="Must be between 1 and 12" promptTitle="Enter Month" prompt="Enter months of service" sqref="F6" xr:uid="{00000000-0002-0000-0600-000004000000}">
      <formula1>Month</formula1>
    </dataValidation>
    <dataValidation type="list" allowBlank="1" showInputMessage="1" showErrorMessage="1" promptTitle="UM" prompt="Select the Unit of Measure for this Unit of Service" sqref="J57 J90 J123 J321 J156 J189 J222 J255 J288 J354" xr:uid="{00000000-0002-0000-0600-000005000000}">
      <formula1>UM</formula1>
    </dataValidation>
    <dataValidation type="custom" allowBlank="1" showInputMessage="1" showErrorMessage="1" sqref="F358:F364 F367:F368" xr:uid="{00000000-0002-0000-0600-000006000000}">
      <formula1>LOCK1&lt;&gt;1</formula1>
    </dataValidation>
    <dataValidation type="custom" allowBlank="1" showInputMessage="1" showErrorMessage="1" sqref="F325 F127 F160 F193 F226 F259 F292 F59:F61 F92:F94" xr:uid="{00000000-0002-0000-0600-000007000000}">
      <formula1>LOCK3&lt;&gt;1</formula1>
    </dataValidation>
    <dataValidation type="custom" allowBlank="1" showInputMessage="1" showErrorMessage="1" sqref="F62 F95 F128 F161 F194 F227 F260 F293 F326 F68:F69" xr:uid="{00000000-0002-0000-0600-000008000000}">
      <formula1>LOCK4&lt;&gt;1</formula1>
    </dataValidation>
    <dataValidation type="custom" allowBlank="1" showInputMessage="1" showErrorMessage="1" sqref="F63 F96 F129 F162 F195 F228 F261 F294 F327" xr:uid="{00000000-0002-0000-0600-000009000000}">
      <formula1>LOCK5&lt;&gt;1</formula1>
    </dataValidation>
    <dataValidation type="custom" allowBlank="1" showInputMessage="1" showErrorMessage="1" sqref="F64 F97 F130 F163 F196 F229 F262 F295 F328" xr:uid="{00000000-0002-0000-0600-00000A000000}">
      <formula1>LOCK6&lt;&gt;1</formula1>
    </dataValidation>
    <dataValidation type="custom" allowBlank="1" showInputMessage="1" showErrorMessage="1" sqref="F65 F98 F131 F164 F197 F230 F263 F296 F329" xr:uid="{00000000-0002-0000-0600-00000B000000}">
      <formula1>LOCK7&lt;&gt;1</formula1>
    </dataValidation>
    <dataValidation type="custom" allowBlank="1" showInputMessage="1" showErrorMessage="1" sqref="F66 F99 F132 F165 F198 F231 F264 F297 F330" xr:uid="{00000000-0002-0000-0600-00000C000000}">
      <formula1>LOCK8&lt;&gt;1</formula1>
    </dataValidation>
    <dataValidation type="custom" allowBlank="1" showInputMessage="1" showErrorMessage="1" sqref="F67 F331:F333 F100:F102 F166:F168 F133:F135 F232:F234 F265:F267 F298:F300 F199:F201 F365:F366" xr:uid="{00000000-0002-0000-0600-00000D000000}">
      <formula1>LOCK9&lt;&gt;1</formula1>
    </dataValidation>
    <dataValidation type="custom" allowBlank="1" showInputMessage="1" showErrorMessage="1" sqref="F70 F103 F136 F169 F202 F235 F268 F301 F334" xr:uid="{00000000-0002-0000-0600-00000E000000}">
      <formula1>LOCK12&lt;&gt;1</formula1>
    </dataValidation>
    <dataValidation type="custom" allowBlank="1" showInputMessage="1" showErrorMessage="1" sqref="F71 F104 F137 F170 F203 F236 F269 F302 F335" xr:uid="{00000000-0002-0000-0600-00000F000000}">
      <formula1>LOCK13&lt;&gt;1</formula1>
    </dataValidation>
    <dataValidation type="custom" allowBlank="1" showInputMessage="1" showErrorMessage="1" sqref="F72 F105 F138 F171 F204 F237 F270 F303 F336 F369" xr:uid="{00000000-0002-0000-0600-000010000000}">
      <formula1>LOCK14&lt;&gt;1</formula1>
    </dataValidation>
    <dataValidation type="custom" allowBlank="1" showInputMessage="1" showErrorMessage="1" sqref="F73 F106 F139 F172 F205 F238 F271 F304 F337 F370" xr:uid="{00000000-0002-0000-0600-000011000000}">
      <formula1>LOCK15&lt;&gt;1</formula1>
    </dataValidation>
  </dataValidations>
  <pageMargins left="0.45" right="0.2" top="0.25" bottom="0.25" header="0" footer="0"/>
  <pageSetup scale="67" fitToHeight="0" orientation="portrait" r:id="rId1"/>
  <rowBreaks count="5" manualBreakCount="5">
    <brk id="54" max="16383" man="1"/>
    <brk id="120" max="16383" man="1"/>
    <brk id="186" max="16383" man="1"/>
    <brk id="252" max="16383" man="1"/>
    <brk id="318"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386"/>
  <sheetViews>
    <sheetView topLeftCell="A41" zoomScaleNormal="100" workbookViewId="0">
      <selection activeCell="F7" sqref="F7:K7"/>
    </sheetView>
  </sheetViews>
  <sheetFormatPr defaultRowHeight="15"/>
  <cols>
    <col min="1" max="1" width="3.140625" customWidth="1"/>
    <col min="2" max="2" width="10" customWidth="1"/>
    <col min="3" max="3" width="10.28515625" customWidth="1"/>
    <col min="4" max="4" width="32.28515625" customWidth="1"/>
    <col min="5" max="5" width="14" customWidth="1"/>
    <col min="6" max="6" width="13.7109375" customWidth="1"/>
    <col min="7" max="7" width="11.28515625" customWidth="1"/>
    <col min="8" max="8" width="13.7109375" customWidth="1"/>
    <col min="9" max="9" width="6.28515625" customWidth="1"/>
    <col min="10" max="10" width="13.7109375" customWidth="1"/>
    <col min="11" max="11" width="8.5703125" bestFit="1" customWidth="1"/>
    <col min="13" max="13" width="8.85546875" customWidth="1"/>
    <col min="14" max="14" width="4.42578125" customWidth="1"/>
    <col min="15" max="15" width="24.7109375" customWidth="1"/>
    <col min="16" max="16" width="12.85546875" customWidth="1"/>
    <col min="17" max="17" width="8" customWidth="1"/>
    <col min="18" max="18" width="7.42578125" customWidth="1"/>
    <col min="19" max="19" width="10.140625" customWidth="1"/>
    <col min="20" max="20" width="6.7109375" customWidth="1"/>
    <col min="21" max="21" width="11.140625" customWidth="1"/>
    <col min="22" max="22" width="8.7109375" customWidth="1"/>
    <col min="23" max="23" width="9" customWidth="1"/>
    <col min="24" max="24" width="7.42578125" customWidth="1"/>
    <col min="25" max="25" width="10.140625" customWidth="1"/>
    <col min="26" max="26" width="7.5703125" customWidth="1"/>
    <col min="27" max="27" width="11.140625" style="192" customWidth="1"/>
  </cols>
  <sheetData>
    <row r="1" spans="1:27">
      <c r="A1" s="10" t="s">
        <v>1</v>
      </c>
      <c r="B1" s="11"/>
      <c r="C1" s="463"/>
      <c r="D1" s="464"/>
      <c r="E1" s="464"/>
      <c r="F1" s="122"/>
      <c r="G1" s="12"/>
      <c r="H1" s="10" t="s">
        <v>40</v>
      </c>
      <c r="I1" s="465"/>
      <c r="J1" s="466"/>
      <c r="K1" s="466"/>
      <c r="L1" s="7"/>
      <c r="M1" s="7"/>
      <c r="N1" s="7"/>
      <c r="O1" s="7"/>
      <c r="P1" s="7"/>
    </row>
    <row r="2" spans="1:27">
      <c r="A2" s="11" t="s">
        <v>60</v>
      </c>
      <c r="B2" s="26"/>
      <c r="C2" s="427"/>
      <c r="D2" s="427"/>
      <c r="E2" s="427"/>
      <c r="F2" s="427"/>
      <c r="G2" s="12"/>
      <c r="H2" s="10" t="s">
        <v>42</v>
      </c>
      <c r="I2" s="467"/>
      <c r="J2" s="468"/>
      <c r="K2" s="468"/>
      <c r="L2" s="7"/>
      <c r="M2" s="7"/>
      <c r="N2" s="7"/>
      <c r="O2" s="7"/>
      <c r="P2" s="7"/>
    </row>
    <row r="3" spans="1:27" ht="14.25" customHeight="1">
      <c r="A3" s="10" t="s">
        <v>100</v>
      </c>
      <c r="B3" s="10"/>
      <c r="C3" s="469"/>
      <c r="D3" s="469"/>
      <c r="E3" s="469"/>
      <c r="F3" s="469"/>
      <c r="G3" s="10"/>
      <c r="H3" s="10"/>
      <c r="I3" s="10"/>
      <c r="J3" s="10"/>
      <c r="K3" s="10"/>
      <c r="L3" s="7"/>
      <c r="M3" s="7"/>
      <c r="N3" s="7"/>
      <c r="O3" s="121"/>
      <c r="P3" s="121"/>
    </row>
    <row r="4" spans="1:27" ht="5.25" customHeight="1">
      <c r="A4" s="10"/>
      <c r="B4" s="10"/>
      <c r="C4" s="13"/>
      <c r="D4" s="13"/>
      <c r="E4" s="13"/>
      <c r="F4" s="10"/>
      <c r="G4" s="10"/>
      <c r="H4" s="10"/>
      <c r="I4" s="10"/>
      <c r="J4" s="10"/>
      <c r="K4" s="10"/>
      <c r="L4" s="7"/>
      <c r="M4" s="7"/>
      <c r="N4" s="7"/>
      <c r="O4" s="7"/>
      <c r="P4" s="7"/>
    </row>
    <row r="5" spans="1:27" ht="5.25" customHeight="1">
      <c r="A5" s="10"/>
      <c r="B5" s="10"/>
      <c r="C5" s="13"/>
      <c r="D5" s="13"/>
      <c r="E5" s="13"/>
      <c r="F5" s="10"/>
      <c r="G5" s="10"/>
      <c r="H5" s="10"/>
      <c r="I5" s="10"/>
      <c r="J5" s="10"/>
      <c r="K5" s="10"/>
      <c r="L5" s="7"/>
      <c r="M5" s="7"/>
      <c r="N5" s="7"/>
      <c r="O5" s="7"/>
      <c r="P5" s="7"/>
    </row>
    <row r="6" spans="1:27" ht="15.75" thickBot="1">
      <c r="A6" s="462" t="s">
        <v>65</v>
      </c>
      <c r="B6" s="462"/>
      <c r="C6" s="462"/>
      <c r="D6" s="462"/>
      <c r="E6" s="27"/>
      <c r="F6" s="28">
        <v>12</v>
      </c>
      <c r="G6" s="29"/>
      <c r="H6" s="247" t="s">
        <v>413</v>
      </c>
      <c r="I6" s="247"/>
      <c r="J6" s="247" t="str">
        <f>M8</f>
        <v>P2</v>
      </c>
      <c r="K6" s="248"/>
      <c r="L6" s="7"/>
      <c r="M6" s="7"/>
      <c r="N6" s="7"/>
      <c r="O6" s="7"/>
      <c r="P6" s="7"/>
    </row>
    <row r="7" spans="1:27" ht="15.75" thickBot="1">
      <c r="A7" s="10"/>
      <c r="B7" s="82"/>
      <c r="C7" s="83"/>
      <c r="D7" s="83"/>
      <c r="E7" s="83"/>
      <c r="F7" s="457" t="s">
        <v>686</v>
      </c>
      <c r="G7" s="457"/>
      <c r="H7" s="457"/>
      <c r="I7" s="457"/>
      <c r="J7" s="457"/>
      <c r="K7" s="458"/>
      <c r="L7" s="7"/>
      <c r="M7" s="7"/>
      <c r="N7" s="7"/>
      <c r="O7" s="7"/>
      <c r="P7" s="7"/>
    </row>
    <row r="8" spans="1:27" s="123" customFormat="1" ht="18.75" customHeight="1" thickBot="1">
      <c r="A8" s="30"/>
      <c r="B8" s="84"/>
      <c r="C8" s="85"/>
      <c r="D8" s="86"/>
      <c r="E8" s="87" t="str">
        <f>CONCATENATE(Control!$B$4, " Recom")</f>
        <v>LCRB Recom</v>
      </c>
      <c r="F8" s="87" t="str">
        <f>CONCATENATE(Control!$B$4, " Request")</f>
        <v>LCRB Request</v>
      </c>
      <c r="G8" s="88"/>
      <c r="H8" s="88" t="s">
        <v>55</v>
      </c>
      <c r="I8" s="88"/>
      <c r="J8" s="88" t="s">
        <v>52</v>
      </c>
      <c r="K8" s="89" t="s">
        <v>47</v>
      </c>
      <c r="L8" s="8"/>
      <c r="M8" s="126" t="s">
        <v>152</v>
      </c>
      <c r="N8" s="8"/>
      <c r="O8" s="8"/>
      <c r="P8" s="8"/>
      <c r="Q8" s="459" t="str">
        <f>CONCATENATE(Control!$B$4, " Recommend")</f>
        <v>LCRB Recommend</v>
      </c>
      <c r="R8" s="460"/>
      <c r="S8" s="460"/>
      <c r="T8" s="460"/>
      <c r="U8" s="160"/>
      <c r="V8" s="125"/>
      <c r="W8" s="162"/>
      <c r="X8" s="459" t="s">
        <v>117</v>
      </c>
      <c r="Y8" s="460"/>
      <c r="Z8" s="460"/>
      <c r="AA8" s="193"/>
    </row>
    <row r="9" spans="1:27" ht="39.75" thickBot="1">
      <c r="A9" s="10"/>
      <c r="B9" s="74" t="s">
        <v>62</v>
      </c>
      <c r="C9" s="33"/>
      <c r="D9" s="35"/>
      <c r="E9" s="33"/>
      <c r="F9" s="73"/>
      <c r="G9" s="33"/>
      <c r="H9" s="33"/>
      <c r="I9" s="33"/>
      <c r="J9" s="33"/>
      <c r="K9" s="35"/>
      <c r="L9" s="7"/>
      <c r="M9" s="126" t="s">
        <v>259</v>
      </c>
      <c r="N9" s="175" t="s">
        <v>167</v>
      </c>
      <c r="O9" s="105" t="s">
        <v>101</v>
      </c>
      <c r="P9" s="105" t="s">
        <v>162</v>
      </c>
      <c r="Q9" s="106" t="s">
        <v>163</v>
      </c>
      <c r="R9" s="174" t="s">
        <v>165</v>
      </c>
      <c r="S9" s="107" t="s">
        <v>102</v>
      </c>
      <c r="T9" s="174" t="s">
        <v>164</v>
      </c>
      <c r="U9" s="108" t="s">
        <v>52</v>
      </c>
      <c r="V9" s="144" t="s">
        <v>144</v>
      </c>
      <c r="W9" s="163" t="s">
        <v>154</v>
      </c>
      <c r="X9" s="189" t="s">
        <v>165</v>
      </c>
      <c r="Y9" s="107" t="s">
        <v>102</v>
      </c>
      <c r="Z9" s="174" t="s">
        <v>164</v>
      </c>
      <c r="AA9" s="194" t="s">
        <v>52</v>
      </c>
    </row>
    <row r="10" spans="1:27">
      <c r="A10" s="10"/>
      <c r="B10" s="73"/>
      <c r="C10" s="32" t="str">
        <f>+Control!A146</f>
        <v>LCRB Funds</v>
      </c>
      <c r="D10" s="35"/>
      <c r="E10" s="36">
        <v>0</v>
      </c>
      <c r="F10" s="37">
        <v>0</v>
      </c>
      <c r="G10" s="38"/>
      <c r="H10" s="38"/>
      <c r="I10" s="38"/>
      <c r="J10" s="39">
        <f t="shared" ref="J10:J23" si="0">F10+H10</f>
        <v>0</v>
      </c>
      <c r="K10" s="40" t="str">
        <f t="shared" ref="K10:K24" si="1">IF(J$24=0,"-",J10/J$24)</f>
        <v>-</v>
      </c>
      <c r="L10" s="7"/>
      <c r="M10" s="128"/>
      <c r="N10" s="73" t="s">
        <v>168</v>
      </c>
      <c r="O10" s="117"/>
      <c r="P10" s="117"/>
      <c r="Q10" s="114"/>
      <c r="R10" s="109"/>
      <c r="S10" s="196">
        <v>0</v>
      </c>
      <c r="T10" s="109"/>
      <c r="U10" s="190">
        <f>ROUND(+S10*T10,0)</f>
        <v>0</v>
      </c>
      <c r="V10" s="198">
        <v>0</v>
      </c>
      <c r="W10" s="197">
        <v>0</v>
      </c>
      <c r="X10" s="145"/>
      <c r="Y10" s="196">
        <v>0</v>
      </c>
      <c r="Z10" s="109"/>
      <c r="AA10" s="190">
        <f>ROUND(+Y10*Z10,0)</f>
        <v>0</v>
      </c>
    </row>
    <row r="11" spans="1:27">
      <c r="A11" s="10"/>
      <c r="B11" s="73"/>
      <c r="C11" s="32" t="str">
        <f>+Control!A147</f>
        <v>Federal Funds</v>
      </c>
      <c r="D11" s="41"/>
      <c r="E11" s="32"/>
      <c r="F11" s="42"/>
      <c r="G11" s="38"/>
      <c r="H11" s="43">
        <v>0</v>
      </c>
      <c r="I11" s="38"/>
      <c r="J11" s="38">
        <f t="shared" si="0"/>
        <v>0</v>
      </c>
      <c r="K11" s="40" t="str">
        <f t="shared" si="1"/>
        <v>-</v>
      </c>
      <c r="L11" s="7"/>
      <c r="M11" s="127"/>
      <c r="N11" s="73" t="s">
        <v>169</v>
      </c>
      <c r="O11" s="117" t="str">
        <f>IF(D90=0," ",D90)</f>
        <v xml:space="preserve"> </v>
      </c>
      <c r="P11" s="117" t="str">
        <f>IF(F90=0," ",F90)</f>
        <v xml:space="preserve"> </v>
      </c>
      <c r="Q11" s="114">
        <f>J90</f>
        <v>0</v>
      </c>
      <c r="R11" s="109">
        <f>E114</f>
        <v>0</v>
      </c>
      <c r="S11" s="196">
        <f>ROUND(E117,2)</f>
        <v>0</v>
      </c>
      <c r="T11" s="109">
        <f>E115</f>
        <v>0</v>
      </c>
      <c r="U11" s="190">
        <f>ROUND(+S11*T11,0)</f>
        <v>0</v>
      </c>
      <c r="V11" s="198">
        <f>+F120</f>
        <v>0</v>
      </c>
      <c r="W11" s="197">
        <f>F119</f>
        <v>0</v>
      </c>
      <c r="X11" s="145">
        <f>F114</f>
        <v>0</v>
      </c>
      <c r="Y11" s="196">
        <f>ROUND(F117,2)</f>
        <v>0</v>
      </c>
      <c r="Z11" s="109">
        <f>F115</f>
        <v>0</v>
      </c>
      <c r="AA11" s="190">
        <f t="shared" ref="AA11:AA19" si="2">ROUND(+Y11*Z11,0)</f>
        <v>0</v>
      </c>
    </row>
    <row r="12" spans="1:27">
      <c r="A12" s="10"/>
      <c r="B12" s="73"/>
      <c r="C12" s="32" t="str">
        <f>+Control!A148</f>
        <v>State Funds</v>
      </c>
      <c r="D12" s="41"/>
      <c r="E12" s="32"/>
      <c r="F12" s="42"/>
      <c r="G12" s="38"/>
      <c r="H12" s="44">
        <v>0</v>
      </c>
      <c r="I12" s="38"/>
      <c r="J12" s="38">
        <f t="shared" si="0"/>
        <v>0</v>
      </c>
      <c r="K12" s="40" t="str">
        <f t="shared" si="1"/>
        <v>-</v>
      </c>
      <c r="L12" s="7"/>
      <c r="M12" s="127"/>
      <c r="N12" s="73" t="s">
        <v>170</v>
      </c>
      <c r="O12" s="117" t="str">
        <f>IF(D123=0," ",D123)</f>
        <v xml:space="preserve"> </v>
      </c>
      <c r="P12" s="117" t="str">
        <f>IF(F123=0," ",F123)</f>
        <v xml:space="preserve"> </v>
      </c>
      <c r="Q12" s="114">
        <f>J123</f>
        <v>0</v>
      </c>
      <c r="R12" s="109">
        <f>E147</f>
        <v>0</v>
      </c>
      <c r="S12" s="196">
        <f>ROUND(E150,2)</f>
        <v>0</v>
      </c>
      <c r="T12" s="109">
        <f>E148</f>
        <v>0</v>
      </c>
      <c r="U12" s="190">
        <f>ROUND(+S12*T12,0)</f>
        <v>0</v>
      </c>
      <c r="V12" s="198">
        <f>+F153</f>
        <v>0</v>
      </c>
      <c r="W12" s="197">
        <f>F152</f>
        <v>0</v>
      </c>
      <c r="X12" s="145">
        <f>F147</f>
        <v>0</v>
      </c>
      <c r="Y12" s="196">
        <f>ROUND(F150,2)</f>
        <v>0</v>
      </c>
      <c r="Z12" s="109">
        <f>F148</f>
        <v>0</v>
      </c>
      <c r="AA12" s="190">
        <f t="shared" si="2"/>
        <v>0</v>
      </c>
    </row>
    <row r="13" spans="1:27">
      <c r="A13" s="10"/>
      <c r="B13" s="73"/>
      <c r="C13" s="32" t="str">
        <f>+Control!A149</f>
        <v>Other County Funds</v>
      </c>
      <c r="D13" s="35"/>
      <c r="E13" s="33"/>
      <c r="F13" s="42"/>
      <c r="G13" s="38"/>
      <c r="H13" s="44">
        <v>0</v>
      </c>
      <c r="I13" s="38"/>
      <c r="J13" s="38">
        <f t="shared" si="0"/>
        <v>0</v>
      </c>
      <c r="K13" s="40" t="str">
        <f t="shared" si="1"/>
        <v>-</v>
      </c>
      <c r="L13" s="7"/>
      <c r="M13" s="127"/>
      <c r="N13" s="73" t="s">
        <v>171</v>
      </c>
      <c r="O13" s="117" t="str">
        <f>IF(D156=0," ",D156)</f>
        <v xml:space="preserve"> </v>
      </c>
      <c r="P13" s="117" t="str">
        <f>IF(F156=0," ",F156)</f>
        <v xml:space="preserve"> </v>
      </c>
      <c r="Q13" s="114">
        <f>J156</f>
        <v>0</v>
      </c>
      <c r="R13" s="109">
        <f>E180</f>
        <v>0</v>
      </c>
      <c r="S13" s="196">
        <f>ROUND(+E183,2)</f>
        <v>0</v>
      </c>
      <c r="T13" s="109">
        <f>E181</f>
        <v>0</v>
      </c>
      <c r="U13" s="190">
        <f t="shared" ref="U13:U19" si="3">ROUND(+S13*T13,0)</f>
        <v>0</v>
      </c>
      <c r="V13" s="198">
        <f>+F186</f>
        <v>0</v>
      </c>
      <c r="W13" s="197">
        <f>F185</f>
        <v>0</v>
      </c>
      <c r="X13" s="145">
        <f>F180</f>
        <v>0</v>
      </c>
      <c r="Y13" s="196">
        <f>ROUND(+F183,2)</f>
        <v>0</v>
      </c>
      <c r="Z13" s="109">
        <f>F181</f>
        <v>0</v>
      </c>
      <c r="AA13" s="190">
        <f t="shared" si="2"/>
        <v>0</v>
      </c>
    </row>
    <row r="14" spans="1:27">
      <c r="A14" s="10"/>
      <c r="B14" s="73"/>
      <c r="C14" s="32" t="str">
        <f>+Control!A150</f>
        <v>Program Service Fees</v>
      </c>
      <c r="D14" s="35"/>
      <c r="E14" s="33"/>
      <c r="F14" s="42"/>
      <c r="G14" s="38"/>
      <c r="H14" s="44">
        <v>0</v>
      </c>
      <c r="I14" s="38"/>
      <c r="J14" s="38">
        <f t="shared" si="0"/>
        <v>0</v>
      </c>
      <c r="K14" s="40" t="str">
        <f t="shared" si="1"/>
        <v>-</v>
      </c>
      <c r="L14" s="7"/>
      <c r="M14" s="127"/>
      <c r="N14" s="73" t="s">
        <v>172</v>
      </c>
      <c r="O14" s="117" t="str">
        <f>IF(D189=0," ",D189)</f>
        <v xml:space="preserve"> </v>
      </c>
      <c r="P14" s="117" t="str">
        <f>IF(F189=0," ",F189)</f>
        <v xml:space="preserve"> </v>
      </c>
      <c r="Q14" s="114">
        <f>+J189</f>
        <v>0</v>
      </c>
      <c r="R14" s="109">
        <f>+E213</f>
        <v>0</v>
      </c>
      <c r="S14" s="196">
        <f>ROUND(+E216,2)</f>
        <v>0</v>
      </c>
      <c r="T14" s="109">
        <f>+E214</f>
        <v>0</v>
      </c>
      <c r="U14" s="190">
        <f t="shared" si="3"/>
        <v>0</v>
      </c>
      <c r="V14" s="198">
        <f>+F219</f>
        <v>0</v>
      </c>
      <c r="W14" s="197">
        <f>F218</f>
        <v>0</v>
      </c>
      <c r="X14" s="145">
        <f>+F213</f>
        <v>0</v>
      </c>
      <c r="Y14" s="196">
        <f>ROUND(+F216,2)</f>
        <v>0</v>
      </c>
      <c r="Z14" s="109">
        <f>+F214</f>
        <v>0</v>
      </c>
      <c r="AA14" s="190">
        <f t="shared" si="2"/>
        <v>0</v>
      </c>
    </row>
    <row r="15" spans="1:27">
      <c r="A15" s="10"/>
      <c r="B15" s="73"/>
      <c r="C15" s="32" t="str">
        <f>+Control!A151</f>
        <v>United Way</v>
      </c>
      <c r="D15" s="35"/>
      <c r="E15" s="33"/>
      <c r="F15" s="42"/>
      <c r="G15" s="38"/>
      <c r="H15" s="44">
        <v>0</v>
      </c>
      <c r="I15" s="38"/>
      <c r="J15" s="38">
        <f t="shared" si="0"/>
        <v>0</v>
      </c>
      <c r="K15" s="40" t="str">
        <f t="shared" si="1"/>
        <v>-</v>
      </c>
      <c r="L15" s="7"/>
      <c r="M15" s="127"/>
      <c r="N15" s="73" t="s">
        <v>173</v>
      </c>
      <c r="O15" s="117" t="str">
        <f>IF(D222=0," ",D222)</f>
        <v xml:space="preserve"> </v>
      </c>
      <c r="P15" s="117" t="str">
        <f>IF(F222=0," ",F222)</f>
        <v xml:space="preserve"> </v>
      </c>
      <c r="Q15" s="114">
        <f>+J222</f>
        <v>0</v>
      </c>
      <c r="R15" s="109">
        <f>+E246</f>
        <v>0</v>
      </c>
      <c r="S15" s="196">
        <f>ROUND(+E249,2)</f>
        <v>0</v>
      </c>
      <c r="T15" s="109">
        <f>+E247</f>
        <v>0</v>
      </c>
      <c r="U15" s="190">
        <f t="shared" si="3"/>
        <v>0</v>
      </c>
      <c r="V15" s="198">
        <f>+F252</f>
        <v>0</v>
      </c>
      <c r="W15" s="197">
        <f>F251</f>
        <v>0</v>
      </c>
      <c r="X15" s="145">
        <f>+F246</f>
        <v>0</v>
      </c>
      <c r="Y15" s="196">
        <f>ROUND(+F249,2)</f>
        <v>0</v>
      </c>
      <c r="Z15" s="109">
        <f>+F247</f>
        <v>0</v>
      </c>
      <c r="AA15" s="190">
        <f t="shared" si="2"/>
        <v>0</v>
      </c>
    </row>
    <row r="16" spans="1:27">
      <c r="A16" s="10"/>
      <c r="B16" s="73"/>
      <c r="C16" s="32" t="str">
        <f>+Control!A152</f>
        <v>Foundation</v>
      </c>
      <c r="D16" s="35"/>
      <c r="E16" s="33"/>
      <c r="F16" s="42"/>
      <c r="G16" s="38"/>
      <c r="H16" s="44">
        <v>0</v>
      </c>
      <c r="I16" s="38"/>
      <c r="J16" s="38">
        <f t="shared" si="0"/>
        <v>0</v>
      </c>
      <c r="K16" s="40" t="str">
        <f t="shared" si="1"/>
        <v>-</v>
      </c>
      <c r="L16" s="7"/>
      <c r="M16" s="127"/>
      <c r="N16" s="73" t="s">
        <v>174</v>
      </c>
      <c r="O16" s="117" t="str">
        <f>IF(D255=0," ",D255)</f>
        <v xml:space="preserve"> </v>
      </c>
      <c r="P16" s="117" t="str">
        <f>IF(F255=0," ",F255)</f>
        <v xml:space="preserve"> </v>
      </c>
      <c r="Q16" s="114">
        <f>+J255</f>
        <v>0</v>
      </c>
      <c r="R16" s="109">
        <f>+E279</f>
        <v>0</v>
      </c>
      <c r="S16" s="196">
        <f>ROUND(+F282,2)</f>
        <v>0</v>
      </c>
      <c r="T16" s="109">
        <f>+E280</f>
        <v>0</v>
      </c>
      <c r="U16" s="190">
        <f t="shared" si="3"/>
        <v>0</v>
      </c>
      <c r="V16" s="198">
        <f>+F285</f>
        <v>0</v>
      </c>
      <c r="W16" s="197">
        <f>F284</f>
        <v>0</v>
      </c>
      <c r="X16" s="145">
        <f>+F279</f>
        <v>0</v>
      </c>
      <c r="Y16" s="196">
        <f>ROUND(+F282,2)</f>
        <v>0</v>
      </c>
      <c r="Z16" s="109">
        <f>+F280</f>
        <v>0</v>
      </c>
      <c r="AA16" s="190">
        <f t="shared" si="2"/>
        <v>0</v>
      </c>
    </row>
    <row r="17" spans="1:27">
      <c r="A17" s="10"/>
      <c r="B17" s="73"/>
      <c r="C17" s="32" t="str">
        <f>+Control!A153</f>
        <v>Corporate &amp; Individual Donations</v>
      </c>
      <c r="D17" s="35"/>
      <c r="E17" s="33"/>
      <c r="F17" s="42"/>
      <c r="G17" s="38"/>
      <c r="H17" s="44">
        <v>0</v>
      </c>
      <c r="I17" s="38"/>
      <c r="J17" s="38">
        <f t="shared" si="0"/>
        <v>0</v>
      </c>
      <c r="K17" s="40" t="str">
        <f t="shared" si="1"/>
        <v>-</v>
      </c>
      <c r="L17" s="7"/>
      <c r="M17" s="127"/>
      <c r="N17" s="73" t="s">
        <v>175</v>
      </c>
      <c r="O17" s="117" t="str">
        <f>IF(D288=0," ",D288)</f>
        <v xml:space="preserve"> </v>
      </c>
      <c r="P17" s="117" t="str">
        <f>IF(F288=0," ",F288)</f>
        <v xml:space="preserve"> </v>
      </c>
      <c r="Q17" s="114">
        <f>+J288</f>
        <v>0</v>
      </c>
      <c r="R17" s="109">
        <f>+E312</f>
        <v>0</v>
      </c>
      <c r="S17" s="196">
        <f>ROUND(+E315,2)</f>
        <v>0</v>
      </c>
      <c r="T17" s="109">
        <f>+E313</f>
        <v>0</v>
      </c>
      <c r="U17" s="190">
        <f t="shared" si="3"/>
        <v>0</v>
      </c>
      <c r="V17" s="198">
        <f>+F318</f>
        <v>0</v>
      </c>
      <c r="W17" s="197">
        <f>F317</f>
        <v>0</v>
      </c>
      <c r="X17" s="145">
        <f>+F312</f>
        <v>0</v>
      </c>
      <c r="Y17" s="196">
        <f>ROUND(+F315,2)</f>
        <v>0</v>
      </c>
      <c r="Z17" s="109">
        <f>+F313</f>
        <v>0</v>
      </c>
      <c r="AA17" s="190">
        <f t="shared" si="2"/>
        <v>0</v>
      </c>
    </row>
    <row r="18" spans="1:27">
      <c r="A18" s="10"/>
      <c r="B18" s="73"/>
      <c r="C18" s="32" t="str">
        <f>+Control!A154</f>
        <v>In-Kind Donations</v>
      </c>
      <c r="D18" s="35"/>
      <c r="E18" s="33"/>
      <c r="F18" s="42"/>
      <c r="G18" s="38"/>
      <c r="H18" s="44">
        <v>0</v>
      </c>
      <c r="I18" s="38"/>
      <c r="J18" s="38">
        <f t="shared" si="0"/>
        <v>0</v>
      </c>
      <c r="K18" s="40" t="str">
        <f t="shared" si="1"/>
        <v>-</v>
      </c>
      <c r="L18" s="7"/>
      <c r="M18" s="127"/>
      <c r="N18" s="73" t="s">
        <v>176</v>
      </c>
      <c r="O18" s="117" t="str">
        <f>IF(D321=0," ",D321)</f>
        <v xml:space="preserve"> </v>
      </c>
      <c r="P18" s="117" t="str">
        <f>IF(F321=0," ",F321)</f>
        <v xml:space="preserve"> </v>
      </c>
      <c r="Q18" s="114">
        <f>+J321</f>
        <v>0</v>
      </c>
      <c r="R18" s="109">
        <f>+E345</f>
        <v>0</v>
      </c>
      <c r="S18" s="196">
        <f>ROUND(+E348,2)</f>
        <v>0</v>
      </c>
      <c r="T18" s="109">
        <f>+E346</f>
        <v>0</v>
      </c>
      <c r="U18" s="190">
        <f t="shared" si="3"/>
        <v>0</v>
      </c>
      <c r="V18" s="198">
        <f>+F351</f>
        <v>0</v>
      </c>
      <c r="W18" s="197">
        <f>F350</f>
        <v>0</v>
      </c>
      <c r="X18" s="145">
        <f>+F345</f>
        <v>0</v>
      </c>
      <c r="Y18" s="196">
        <f>ROUND(+F348,2)</f>
        <v>0</v>
      </c>
      <c r="Z18" s="109">
        <f>+F346</f>
        <v>0</v>
      </c>
      <c r="AA18" s="190">
        <f t="shared" si="2"/>
        <v>0</v>
      </c>
    </row>
    <row r="19" spans="1:27">
      <c r="A19" s="10"/>
      <c r="B19" s="73"/>
      <c r="C19" s="32" t="str">
        <f>+Control!A155</f>
        <v>Special Events</v>
      </c>
      <c r="D19" s="35"/>
      <c r="E19" s="33"/>
      <c r="F19" s="42"/>
      <c r="G19" s="38"/>
      <c r="H19" s="44">
        <v>0</v>
      </c>
      <c r="I19" s="38"/>
      <c r="J19" s="38">
        <f>F19+H19</f>
        <v>0</v>
      </c>
      <c r="K19" s="40" t="str">
        <f t="shared" si="1"/>
        <v>-</v>
      </c>
      <c r="L19" s="7"/>
      <c r="M19" s="127"/>
      <c r="N19" s="73" t="s">
        <v>177</v>
      </c>
      <c r="O19" s="117" t="str">
        <f>IF(D354=0," ",D354)</f>
        <v xml:space="preserve"> </v>
      </c>
      <c r="P19" s="117" t="str">
        <f>IF(F354=0," ",F354)</f>
        <v xml:space="preserve"> </v>
      </c>
      <c r="Q19" s="114">
        <f>+J354</f>
        <v>0</v>
      </c>
      <c r="R19" s="109">
        <f>+E378</f>
        <v>0</v>
      </c>
      <c r="S19" s="196">
        <f>ROUND(+E381,2)</f>
        <v>0</v>
      </c>
      <c r="T19" s="109">
        <f>+E379</f>
        <v>0</v>
      </c>
      <c r="U19" s="190">
        <f t="shared" si="3"/>
        <v>0</v>
      </c>
      <c r="V19" s="198">
        <f>+F384</f>
        <v>0</v>
      </c>
      <c r="W19" s="197">
        <f>F383</f>
        <v>0</v>
      </c>
      <c r="X19" s="145">
        <f>+F378</f>
        <v>0</v>
      </c>
      <c r="Y19" s="196">
        <f>ROUND(+F381,2)</f>
        <v>0</v>
      </c>
      <c r="Z19" s="109">
        <f>+J379</f>
        <v>0</v>
      </c>
      <c r="AA19" s="190">
        <f t="shared" si="2"/>
        <v>0</v>
      </c>
    </row>
    <row r="20" spans="1:27" ht="15.75" thickBot="1">
      <c r="A20" s="10"/>
      <c r="B20" s="73"/>
      <c r="C20" s="32" t="str">
        <f>+Control!A156</f>
        <v>Interest &amp; Dividends</v>
      </c>
      <c r="D20" s="35"/>
      <c r="E20" s="33"/>
      <c r="F20" s="42"/>
      <c r="G20" s="45"/>
      <c r="H20" s="44">
        <v>0</v>
      </c>
      <c r="I20" s="38"/>
      <c r="J20" s="38">
        <f t="shared" si="0"/>
        <v>0</v>
      </c>
      <c r="K20" s="40" t="str">
        <f t="shared" si="1"/>
        <v>-</v>
      </c>
      <c r="L20" s="7"/>
      <c r="M20" s="129"/>
      <c r="N20" s="90"/>
      <c r="O20" s="110"/>
      <c r="P20" s="179"/>
      <c r="Q20" s="111"/>
      <c r="R20" s="112"/>
      <c r="S20" s="118"/>
      <c r="T20" s="113" t="s">
        <v>52</v>
      </c>
      <c r="U20" s="191">
        <f>SUM(U10:U19)</f>
        <v>0</v>
      </c>
      <c r="V20" s="120"/>
      <c r="W20" s="164"/>
      <c r="X20" s="146"/>
      <c r="Y20" s="118"/>
      <c r="Z20" s="113" t="s">
        <v>52</v>
      </c>
      <c r="AA20" s="191">
        <f>SUM(AA10:AA19)</f>
        <v>0</v>
      </c>
    </row>
    <row r="21" spans="1:27">
      <c r="A21" s="10"/>
      <c r="B21" s="73"/>
      <c r="C21" s="32" t="str">
        <f>+Control!A157</f>
        <v>Gain / Loss on Investments</v>
      </c>
      <c r="D21" s="35"/>
      <c r="E21" s="33"/>
      <c r="F21" s="42"/>
      <c r="G21" s="45"/>
      <c r="H21" s="44">
        <v>0</v>
      </c>
      <c r="I21" s="38"/>
      <c r="J21" s="38">
        <f>F21+H21</f>
        <v>0</v>
      </c>
      <c r="K21" s="40" t="str">
        <f t="shared" si="1"/>
        <v>-</v>
      </c>
      <c r="L21" s="7"/>
      <c r="M21" s="7"/>
      <c r="N21" s="7"/>
      <c r="O21" s="7"/>
      <c r="P21" s="7"/>
    </row>
    <row r="22" spans="1:27">
      <c r="A22" s="10"/>
      <c r="B22" s="73"/>
      <c r="C22" s="32" t="str">
        <f>+Control!A158</f>
        <v>Other</v>
      </c>
      <c r="D22" s="46"/>
      <c r="E22" s="33"/>
      <c r="F22" s="42"/>
      <c r="G22" s="38"/>
      <c r="H22" s="44">
        <v>0</v>
      </c>
      <c r="I22" s="38"/>
      <c r="J22" s="38">
        <f t="shared" si="0"/>
        <v>0</v>
      </c>
      <c r="K22" s="40" t="str">
        <f t="shared" si="1"/>
        <v>-</v>
      </c>
      <c r="L22" s="7"/>
      <c r="M22" s="7"/>
      <c r="N22" s="7"/>
      <c r="O22" s="7"/>
      <c r="P22" s="7"/>
    </row>
    <row r="23" spans="1:27">
      <c r="A23" s="10"/>
      <c r="B23" s="73"/>
      <c r="C23" s="32" t="str">
        <f>+Control!A159</f>
        <v>Other</v>
      </c>
      <c r="D23" s="46"/>
      <c r="E23" s="47"/>
      <c r="F23" s="48"/>
      <c r="G23" s="38"/>
      <c r="H23" s="49">
        <v>0</v>
      </c>
      <c r="I23" s="38"/>
      <c r="J23" s="38">
        <f t="shared" si="0"/>
        <v>0</v>
      </c>
      <c r="K23" s="40" t="str">
        <f t="shared" si="1"/>
        <v>-</v>
      </c>
      <c r="L23" s="7"/>
      <c r="M23" s="7"/>
      <c r="N23" s="7"/>
      <c r="O23" s="7"/>
      <c r="P23" s="7"/>
    </row>
    <row r="24" spans="1:27">
      <c r="A24" s="10"/>
      <c r="B24" s="74" t="s">
        <v>12</v>
      </c>
      <c r="C24" s="33"/>
      <c r="D24" s="35"/>
      <c r="E24" s="50">
        <f>SUM(E10:E23)</f>
        <v>0</v>
      </c>
      <c r="F24" s="51">
        <f>SUM(F10:F23)</f>
        <v>0</v>
      </c>
      <c r="G24" s="52">
        <f>IF($J24=0,0,(F24/$J24))</f>
        <v>0</v>
      </c>
      <c r="H24" s="53">
        <f>SUM(H10:H23)</f>
        <v>0</v>
      </c>
      <c r="I24" s="52">
        <f>IF($J24=0,0,(H24/$J24))</f>
        <v>0</v>
      </c>
      <c r="J24" s="54">
        <f>SUM(J10:J23)</f>
        <v>0</v>
      </c>
      <c r="K24" s="55" t="str">
        <f t="shared" si="1"/>
        <v>-</v>
      </c>
      <c r="L24" s="7"/>
      <c r="M24" s="7"/>
      <c r="N24" s="7"/>
    </row>
    <row r="25" spans="1:27" ht="21.75" customHeight="1" thickBot="1">
      <c r="A25" s="10"/>
      <c r="B25" s="90"/>
      <c r="C25" s="56"/>
      <c r="D25" s="57"/>
      <c r="E25" s="56"/>
      <c r="F25" s="58"/>
      <c r="G25" s="56"/>
      <c r="H25" s="59"/>
      <c r="I25" s="56"/>
      <c r="J25" s="59"/>
      <c r="K25" s="57"/>
      <c r="L25" s="7"/>
      <c r="M25" s="7"/>
      <c r="N25" s="7"/>
      <c r="O25" s="7"/>
      <c r="P25" s="7"/>
    </row>
    <row r="26" spans="1:27" ht="12" customHeight="1" thickBot="1">
      <c r="A26" s="10"/>
      <c r="B26" s="33"/>
      <c r="C26" s="33"/>
      <c r="D26" s="33"/>
      <c r="E26" s="33"/>
      <c r="F26" s="91"/>
      <c r="G26" s="33"/>
      <c r="H26" s="91"/>
      <c r="I26" s="33"/>
      <c r="J26" s="91"/>
      <c r="K26" s="33"/>
      <c r="L26" s="7"/>
      <c r="M26" s="7"/>
      <c r="N26" s="7"/>
      <c r="O26" s="7"/>
      <c r="P26" s="7"/>
    </row>
    <row r="27" spans="1:27" ht="21.75" customHeight="1" thickBot="1">
      <c r="A27" s="10"/>
      <c r="B27" s="92" t="s">
        <v>66</v>
      </c>
      <c r="C27" s="83"/>
      <c r="D27" s="83"/>
      <c r="E27" s="83"/>
      <c r="F27" s="93"/>
      <c r="G27" s="83"/>
      <c r="H27" s="93"/>
      <c r="I27" s="83"/>
      <c r="J27" s="93"/>
      <c r="K27" s="94"/>
      <c r="L27" s="7"/>
      <c r="M27" s="7"/>
      <c r="N27" s="7"/>
      <c r="O27" s="7"/>
      <c r="P27" s="7"/>
    </row>
    <row r="28" spans="1:27" s="123" customFormat="1" ht="30" customHeight="1">
      <c r="A28" s="31"/>
      <c r="B28" s="451" t="s">
        <v>78</v>
      </c>
      <c r="C28" s="452"/>
      <c r="D28" s="452"/>
      <c r="E28" s="95" t="str">
        <f>+E8</f>
        <v>LCRB Recom</v>
      </c>
      <c r="F28" s="95" t="str">
        <f>+$F$8</f>
        <v>LCRB Request</v>
      </c>
      <c r="G28" s="95"/>
      <c r="H28" s="95" t="s">
        <v>56</v>
      </c>
      <c r="I28" s="95"/>
      <c r="J28" s="95" t="s">
        <v>57</v>
      </c>
      <c r="K28" s="96"/>
      <c r="L28" s="8"/>
      <c r="M28" s="8"/>
      <c r="N28" s="8"/>
      <c r="O28" s="8"/>
      <c r="P28" s="8"/>
      <c r="AA28" s="195"/>
    </row>
    <row r="29" spans="1:27">
      <c r="A29" s="132">
        <f>+Control!$C$165</f>
        <v>0</v>
      </c>
      <c r="B29" s="73"/>
      <c r="C29" s="33" t="str">
        <f>Control!$A$165</f>
        <v>Direct Clinical Staff Salaries from Salary Analysis</v>
      </c>
      <c r="D29" s="33"/>
      <c r="E29" s="39">
        <v>0</v>
      </c>
      <c r="F29" s="39">
        <v>0</v>
      </c>
      <c r="G29" s="38"/>
      <c r="H29" s="39">
        <f>H59+H92+H125+H158+H191+H224+H257+H290+H323+H356</f>
        <v>0</v>
      </c>
      <c r="I29" s="38"/>
      <c r="J29" s="39">
        <f>F29+H29</f>
        <v>0</v>
      </c>
      <c r="K29" s="40" t="str">
        <f>IF(J$44=0,"-",J29/J$44)</f>
        <v>-</v>
      </c>
      <c r="L29" s="7"/>
      <c r="M29" s="7"/>
      <c r="N29" s="7"/>
      <c r="O29" s="7"/>
      <c r="P29" s="7"/>
    </row>
    <row r="30" spans="1:27">
      <c r="A30" s="132">
        <f>+Control!$C$166</f>
        <v>0</v>
      </c>
      <c r="B30" s="73"/>
      <c r="C30" s="33" t="str">
        <f>Control!$A$166</f>
        <v>Immediate Sup Salaries from Salary Analysis</v>
      </c>
      <c r="D30" s="33"/>
      <c r="E30" s="38">
        <v>0</v>
      </c>
      <c r="F30" s="38">
        <v>0</v>
      </c>
      <c r="G30" s="38"/>
      <c r="H30" s="38">
        <f t="shared" ref="H30:H43" si="4">H60+H93+H126+H159+H192+H225+H258+H291+H324+H357</f>
        <v>0</v>
      </c>
      <c r="I30" s="38"/>
      <c r="J30" s="38">
        <f t="shared" ref="J30:J43" si="5">F30+H30</f>
        <v>0</v>
      </c>
      <c r="K30" s="40" t="str">
        <f t="shared" ref="K30:K44" si="6">IF(J$44=0,"-",J30/J$44)</f>
        <v>-</v>
      </c>
      <c r="L30" s="7"/>
      <c r="M30" s="7"/>
      <c r="N30" s="7"/>
      <c r="O30" s="7"/>
      <c r="P30" s="7"/>
    </row>
    <row r="31" spans="1:27">
      <c r="A31" s="132">
        <f>+Control!$C$167</f>
        <v>0</v>
      </c>
      <c r="B31" s="73"/>
      <c r="C31" s="33" t="str">
        <f>Control!A167</f>
        <v>Clinical Staff Fringe Benefits</v>
      </c>
      <c r="D31" s="33"/>
      <c r="E31" s="38">
        <v>0</v>
      </c>
      <c r="F31" s="38">
        <v>0</v>
      </c>
      <c r="G31" s="45"/>
      <c r="H31" s="38">
        <f t="shared" si="4"/>
        <v>0</v>
      </c>
      <c r="I31" s="38"/>
      <c r="J31" s="38">
        <f t="shared" si="5"/>
        <v>0</v>
      </c>
      <c r="K31" s="40" t="str">
        <f t="shared" si="6"/>
        <v>-</v>
      </c>
      <c r="L31" s="7"/>
      <c r="M31" s="7"/>
      <c r="N31" s="7"/>
      <c r="O31" s="7"/>
      <c r="P31" s="7"/>
    </row>
    <row r="32" spans="1:27">
      <c r="A32" s="132">
        <f>+Control!$C$168</f>
        <v>0</v>
      </c>
      <c r="B32" s="73"/>
      <c r="C32" s="33" t="str">
        <f>Control!A168</f>
        <v>Utilities for Direct Client Service Areas</v>
      </c>
      <c r="D32" s="33"/>
      <c r="E32" s="38">
        <f t="shared" ref="E32:F43" si="7">ROUND(E62+E95+E128+E161+E194+E227+E260+E293+E326+E359,0)</f>
        <v>0</v>
      </c>
      <c r="F32" s="38">
        <f t="shared" si="7"/>
        <v>0</v>
      </c>
      <c r="G32" s="38"/>
      <c r="H32" s="38">
        <f t="shared" si="4"/>
        <v>0</v>
      </c>
      <c r="I32" s="38"/>
      <c r="J32" s="38">
        <f t="shared" si="5"/>
        <v>0</v>
      </c>
      <c r="K32" s="40" t="str">
        <f t="shared" si="6"/>
        <v>-</v>
      </c>
      <c r="L32" s="7"/>
      <c r="M32" s="7"/>
      <c r="N32" s="7"/>
      <c r="O32" s="7"/>
      <c r="P32" s="7"/>
    </row>
    <row r="33" spans="1:27">
      <c r="A33" s="132">
        <f>+Control!$C$169</f>
        <v>0</v>
      </c>
      <c r="B33" s="73"/>
      <c r="C33" s="33" t="str">
        <f>Control!A169</f>
        <v>Telephone /Cell Phone/Internet</v>
      </c>
      <c r="D33" s="33"/>
      <c r="E33" s="38">
        <v>0</v>
      </c>
      <c r="F33" s="38">
        <v>0</v>
      </c>
      <c r="G33" s="38"/>
      <c r="H33" s="38">
        <f t="shared" si="4"/>
        <v>0</v>
      </c>
      <c r="I33" s="38"/>
      <c r="J33" s="38">
        <f t="shared" si="5"/>
        <v>0</v>
      </c>
      <c r="K33" s="40" t="str">
        <f t="shared" si="6"/>
        <v>-</v>
      </c>
      <c r="L33" s="7"/>
      <c r="M33" s="7"/>
      <c r="N33" s="7"/>
      <c r="AA33"/>
    </row>
    <row r="34" spans="1:27">
      <c r="A34" s="132">
        <f>+Control!$C$170</f>
        <v>0</v>
      </c>
      <c r="B34" s="73"/>
      <c r="C34" s="33" t="str">
        <f>Control!A170</f>
        <v>Consumable Supplies</v>
      </c>
      <c r="D34" s="33"/>
      <c r="E34" s="38">
        <v>0</v>
      </c>
      <c r="F34" s="38">
        <v>0</v>
      </c>
      <c r="G34" s="38"/>
      <c r="H34" s="38">
        <f t="shared" si="4"/>
        <v>0</v>
      </c>
      <c r="I34" s="38"/>
      <c r="J34" s="38">
        <f t="shared" si="5"/>
        <v>0</v>
      </c>
      <c r="K34" s="40" t="str">
        <f t="shared" si="6"/>
        <v>-</v>
      </c>
      <c r="L34" s="7"/>
      <c r="M34" s="7"/>
      <c r="N34" s="7"/>
      <c r="O34" s="7"/>
      <c r="P34" s="7"/>
      <c r="AA34"/>
    </row>
    <row r="35" spans="1:27">
      <c r="A35" s="132">
        <f>+Control!$C$171</f>
        <v>0</v>
      </c>
      <c r="B35" s="73"/>
      <c r="C35" s="33" t="str">
        <f>Control!A171</f>
        <v>Non-consumable Supplies</v>
      </c>
      <c r="D35" s="33"/>
      <c r="E35" s="38">
        <f t="shared" si="7"/>
        <v>0</v>
      </c>
      <c r="F35" s="38">
        <f t="shared" si="7"/>
        <v>0</v>
      </c>
      <c r="G35" s="38"/>
      <c r="H35" s="38">
        <f t="shared" si="4"/>
        <v>0</v>
      </c>
      <c r="I35" s="38"/>
      <c r="J35" s="38">
        <f t="shared" si="5"/>
        <v>0</v>
      </c>
      <c r="K35" s="40" t="str">
        <f t="shared" si="6"/>
        <v>-</v>
      </c>
      <c r="L35" s="7"/>
      <c r="M35" s="7"/>
      <c r="N35" s="7"/>
      <c r="O35" s="7"/>
      <c r="P35" s="7"/>
      <c r="AA35"/>
    </row>
    <row r="36" spans="1:27">
      <c r="A36" s="132">
        <f>+Control!$C$172</f>
        <v>0</v>
      </c>
      <c r="B36" s="73"/>
      <c r="C36" s="33" t="str">
        <f>Control!A172</f>
        <v>Printing</v>
      </c>
      <c r="D36" s="33"/>
      <c r="E36" s="38">
        <f t="shared" si="7"/>
        <v>0</v>
      </c>
      <c r="F36" s="38">
        <f t="shared" si="7"/>
        <v>0</v>
      </c>
      <c r="G36" s="38"/>
      <c r="H36" s="38">
        <f t="shared" si="4"/>
        <v>0</v>
      </c>
      <c r="I36" s="38"/>
      <c r="J36" s="38">
        <f t="shared" si="5"/>
        <v>0</v>
      </c>
      <c r="K36" s="40" t="str">
        <f t="shared" si="6"/>
        <v>-</v>
      </c>
      <c r="L36" s="7"/>
      <c r="M36" s="7"/>
      <c r="N36" s="7"/>
      <c r="O36" s="7"/>
      <c r="P36" s="7"/>
      <c r="AA36"/>
    </row>
    <row r="37" spans="1:27">
      <c r="A37" s="132">
        <f>+Control!$C$173</f>
        <v>0</v>
      </c>
      <c r="B37" s="73"/>
      <c r="C37" s="33" t="str">
        <f>Control!A173</f>
        <v>Mileage</v>
      </c>
      <c r="D37" s="33"/>
      <c r="E37" s="38">
        <v>0</v>
      </c>
      <c r="F37" s="38">
        <v>0</v>
      </c>
      <c r="G37" s="38"/>
      <c r="H37" s="38">
        <f t="shared" si="4"/>
        <v>0</v>
      </c>
      <c r="I37" s="38"/>
      <c r="J37" s="38">
        <f t="shared" si="5"/>
        <v>0</v>
      </c>
      <c r="K37" s="40" t="str">
        <f t="shared" si="6"/>
        <v>-</v>
      </c>
      <c r="L37" s="7"/>
      <c r="M37" s="7"/>
      <c r="N37" s="7"/>
      <c r="O37" s="7"/>
      <c r="P37" s="7"/>
      <c r="AA37"/>
    </row>
    <row r="38" spans="1:27">
      <c r="A38" s="132">
        <f>+Control!$C$174</f>
        <v>1</v>
      </c>
      <c r="B38" s="73"/>
      <c r="C38" s="33" t="str">
        <f>Control!A174</f>
        <v>Rent for Direct Client Service Areas</v>
      </c>
      <c r="D38" s="38"/>
      <c r="E38" s="38">
        <f t="shared" si="7"/>
        <v>0</v>
      </c>
      <c r="F38" s="38">
        <f t="shared" si="7"/>
        <v>0</v>
      </c>
      <c r="G38" s="38"/>
      <c r="H38" s="38">
        <f t="shared" si="4"/>
        <v>0</v>
      </c>
      <c r="I38" s="38"/>
      <c r="J38" s="38">
        <f t="shared" si="5"/>
        <v>0</v>
      </c>
      <c r="K38" s="40" t="str">
        <f t="shared" si="6"/>
        <v>-</v>
      </c>
      <c r="L38" s="7"/>
      <c r="M38" s="7"/>
      <c r="N38" s="7"/>
      <c r="O38" s="7"/>
      <c r="P38" s="7"/>
      <c r="AA38"/>
    </row>
    <row r="39" spans="1:27">
      <c r="A39" s="132">
        <f>+Control!$C$175</f>
        <v>1</v>
      </c>
      <c r="B39" s="73"/>
      <c r="C39" s="33" t="str">
        <f>Control!A175</f>
        <v>Other</v>
      </c>
      <c r="D39" s="38"/>
      <c r="E39" s="38">
        <f t="shared" si="7"/>
        <v>0</v>
      </c>
      <c r="F39" s="38">
        <f t="shared" si="7"/>
        <v>0</v>
      </c>
      <c r="G39" s="38"/>
      <c r="H39" s="38">
        <f t="shared" si="4"/>
        <v>0</v>
      </c>
      <c r="I39" s="38"/>
      <c r="J39" s="38">
        <f t="shared" si="5"/>
        <v>0</v>
      </c>
      <c r="K39" s="40" t="str">
        <f t="shared" si="6"/>
        <v>-</v>
      </c>
      <c r="L39" s="7"/>
      <c r="M39" s="7"/>
      <c r="N39" s="7"/>
      <c r="O39" s="7"/>
      <c r="P39" s="7"/>
      <c r="AA39"/>
    </row>
    <row r="40" spans="1:27">
      <c r="A40" s="132">
        <f>+Control!$C$176</f>
        <v>1</v>
      </c>
      <c r="B40" s="73"/>
      <c r="C40" s="33" t="str">
        <f>Control!A176</f>
        <v>Other</v>
      </c>
      <c r="D40" s="38"/>
      <c r="E40" s="38">
        <f t="shared" si="7"/>
        <v>0</v>
      </c>
      <c r="F40" s="38">
        <f t="shared" si="7"/>
        <v>0</v>
      </c>
      <c r="G40" s="38"/>
      <c r="H40" s="38">
        <f t="shared" si="4"/>
        <v>0</v>
      </c>
      <c r="I40" s="38"/>
      <c r="J40" s="38">
        <f t="shared" si="5"/>
        <v>0</v>
      </c>
      <c r="K40" s="40" t="str">
        <f t="shared" si="6"/>
        <v>-</v>
      </c>
      <c r="L40" s="7"/>
      <c r="M40" s="7"/>
      <c r="N40" s="7"/>
      <c r="O40" s="7"/>
      <c r="P40" s="7"/>
      <c r="AA40"/>
    </row>
    <row r="41" spans="1:27">
      <c r="A41" s="132">
        <f>+Control!$C$177</f>
        <v>1</v>
      </c>
      <c r="B41" s="73"/>
      <c r="C41" s="33" t="str">
        <f>Control!A177</f>
        <v>Other</v>
      </c>
      <c r="D41" s="38"/>
      <c r="E41" s="38">
        <f t="shared" si="7"/>
        <v>0</v>
      </c>
      <c r="F41" s="38">
        <f t="shared" si="7"/>
        <v>0</v>
      </c>
      <c r="G41" s="38"/>
      <c r="H41" s="38">
        <f t="shared" si="4"/>
        <v>0</v>
      </c>
      <c r="I41" s="38"/>
      <c r="J41" s="38">
        <f t="shared" si="5"/>
        <v>0</v>
      </c>
      <c r="K41" s="40" t="str">
        <f t="shared" si="6"/>
        <v>-</v>
      </c>
      <c r="L41" s="7"/>
      <c r="M41" s="7"/>
      <c r="N41" s="7"/>
      <c r="O41" s="7"/>
      <c r="P41" s="7"/>
      <c r="AA41"/>
    </row>
    <row r="42" spans="1:27">
      <c r="A42" s="132">
        <f>+Control!$C$178</f>
        <v>1</v>
      </c>
      <c r="B42" s="73"/>
      <c r="C42" s="33" t="str">
        <f>Control!A178</f>
        <v>Other</v>
      </c>
      <c r="D42" s="38">
        <f>D72</f>
        <v>0</v>
      </c>
      <c r="E42" s="38">
        <f t="shared" si="7"/>
        <v>0</v>
      </c>
      <c r="F42" s="38">
        <f t="shared" si="7"/>
        <v>0</v>
      </c>
      <c r="G42" s="38"/>
      <c r="H42" s="38">
        <f t="shared" si="4"/>
        <v>0</v>
      </c>
      <c r="I42" s="38"/>
      <c r="J42" s="38">
        <f t="shared" si="5"/>
        <v>0</v>
      </c>
      <c r="K42" s="40" t="str">
        <f t="shared" si="6"/>
        <v>-</v>
      </c>
      <c r="L42" s="7"/>
      <c r="M42" s="7"/>
      <c r="N42" s="7"/>
      <c r="O42" s="7"/>
      <c r="P42" s="7"/>
      <c r="AA42"/>
    </row>
    <row r="43" spans="1:27">
      <c r="A43" s="132">
        <f>+Control!$C$179</f>
        <v>1</v>
      </c>
      <c r="B43" s="73"/>
      <c r="C43" s="33" t="str">
        <f>Control!A179</f>
        <v>Other</v>
      </c>
      <c r="D43" s="38">
        <f>D73</f>
        <v>0</v>
      </c>
      <c r="E43" s="38">
        <f t="shared" si="7"/>
        <v>0</v>
      </c>
      <c r="F43" s="38">
        <f t="shared" si="7"/>
        <v>0</v>
      </c>
      <c r="G43" s="60"/>
      <c r="H43" s="38">
        <f t="shared" si="4"/>
        <v>0</v>
      </c>
      <c r="I43" s="60"/>
      <c r="J43" s="60">
        <f t="shared" si="5"/>
        <v>0</v>
      </c>
      <c r="K43" s="40" t="str">
        <f t="shared" si="6"/>
        <v>-</v>
      </c>
      <c r="L43" s="7"/>
      <c r="M43" s="7"/>
      <c r="N43" s="7"/>
      <c r="O43" s="7"/>
      <c r="P43" s="7"/>
      <c r="AA43"/>
    </row>
    <row r="44" spans="1:27">
      <c r="A44" s="10"/>
      <c r="B44" s="74" t="s">
        <v>48</v>
      </c>
      <c r="C44" s="33"/>
      <c r="D44" s="33"/>
      <c r="E44" s="61">
        <f>SUM(E29:E43)</f>
        <v>0</v>
      </c>
      <c r="F44" s="54">
        <f>SUM(F29:F43)</f>
        <v>0</v>
      </c>
      <c r="G44" s="52"/>
      <c r="H44" s="54">
        <f>SUM(H29:H43)</f>
        <v>0</v>
      </c>
      <c r="I44" s="52">
        <f>IF($J44=0,0,(H44/$J44))</f>
        <v>0</v>
      </c>
      <c r="J44" s="39">
        <f>SUM(J29:J43)</f>
        <v>0</v>
      </c>
      <c r="K44" s="55" t="str">
        <f t="shared" si="6"/>
        <v>-</v>
      </c>
      <c r="L44" s="7"/>
      <c r="M44" s="7"/>
      <c r="N44" s="7"/>
      <c r="O44" s="7"/>
      <c r="P44" s="7"/>
      <c r="AA44"/>
    </row>
    <row r="45" spans="1:27">
      <c r="A45" s="10"/>
      <c r="B45" s="74"/>
      <c r="C45" s="33" t="s">
        <v>74</v>
      </c>
      <c r="D45" s="33"/>
      <c r="E45" s="62">
        <f>IF(E$24=0,0,(E44/E$24))</f>
        <v>0</v>
      </c>
      <c r="F45" s="63">
        <f>IF(F$24=0,0,(F44/F$24))</f>
        <v>0</v>
      </c>
      <c r="G45" s="64"/>
      <c r="H45" s="63">
        <f>IF(H$24=0,0,(H44/H$24))</f>
        <v>0</v>
      </c>
      <c r="I45" s="45"/>
      <c r="J45" s="63">
        <f>IF(J$24=0,0,(J44/J$24))</f>
        <v>0</v>
      </c>
      <c r="K45" s="40"/>
      <c r="L45" s="7"/>
      <c r="M45" s="7"/>
      <c r="N45" s="7"/>
      <c r="O45" s="7"/>
      <c r="P45" s="7"/>
      <c r="AA45"/>
    </row>
    <row r="46" spans="1:27">
      <c r="A46" s="10"/>
      <c r="B46" s="74" t="s">
        <v>79</v>
      </c>
      <c r="C46" s="34"/>
      <c r="D46" s="34"/>
      <c r="E46" s="39">
        <v>0</v>
      </c>
      <c r="F46" s="39">
        <v>0</v>
      </c>
      <c r="G46" s="38"/>
      <c r="H46" s="39">
        <f>H76+H109+H142+H175+H208+H241+H274+H307+H340+H373</f>
        <v>0</v>
      </c>
      <c r="I46" s="38"/>
      <c r="J46" s="39">
        <f>F46+H46</f>
        <v>0</v>
      </c>
      <c r="K46" s="35"/>
      <c r="L46" s="7"/>
      <c r="M46" s="7"/>
      <c r="N46" s="7"/>
      <c r="O46" s="7"/>
      <c r="P46" s="7"/>
      <c r="AA46"/>
    </row>
    <row r="47" spans="1:27" ht="15.75" customHeight="1">
      <c r="A47" s="10"/>
      <c r="B47" s="75"/>
      <c r="C47" s="33" t="s">
        <v>74</v>
      </c>
      <c r="D47" s="33"/>
      <c r="E47" s="62">
        <f>IF(E$24=0,0,(E46/E$24))</f>
        <v>0</v>
      </c>
      <c r="F47" s="63">
        <f>IF(F$24=0,0,(F46/F$24))</f>
        <v>0</v>
      </c>
      <c r="G47" s="33"/>
      <c r="H47" s="63">
        <f>IF(H$24=0,0,(H46/H$24))</f>
        <v>0</v>
      </c>
      <c r="I47" s="33"/>
      <c r="J47" s="63">
        <f>IF(J$24=0,0,(J46/J$24))</f>
        <v>0</v>
      </c>
      <c r="K47" s="35"/>
      <c r="L47" s="7"/>
      <c r="M47" s="7"/>
      <c r="N47" s="7"/>
      <c r="O47" s="7"/>
      <c r="P47" s="7"/>
      <c r="AA47"/>
    </row>
    <row r="48" spans="1:27">
      <c r="A48" s="10"/>
      <c r="B48" s="74" t="s">
        <v>49</v>
      </c>
      <c r="C48" s="33"/>
      <c r="D48" s="33"/>
      <c r="E48" s="61">
        <f>E44+E46</f>
        <v>0</v>
      </c>
      <c r="F48" s="54">
        <f>F44+F46</f>
        <v>0</v>
      </c>
      <c r="G48" s="65"/>
      <c r="H48" s="66">
        <f>H44+H46</f>
        <v>0</v>
      </c>
      <c r="I48" s="65"/>
      <c r="J48" s="66">
        <f>J44+J46</f>
        <v>0</v>
      </c>
      <c r="K48" s="35"/>
      <c r="L48" s="7"/>
      <c r="M48" s="7"/>
      <c r="N48" s="7"/>
      <c r="O48" s="7"/>
      <c r="P48" s="7"/>
      <c r="AA48"/>
    </row>
    <row r="49" spans="1:27" ht="14.25" customHeight="1">
      <c r="A49" s="10"/>
      <c r="B49" s="73"/>
      <c r="C49" s="33"/>
      <c r="D49" s="33"/>
      <c r="E49" s="33"/>
      <c r="F49" s="33"/>
      <c r="G49" s="33"/>
      <c r="H49" s="33"/>
      <c r="I49" s="33"/>
      <c r="J49" s="33"/>
      <c r="K49" s="35"/>
      <c r="L49" s="7"/>
      <c r="M49" s="7"/>
      <c r="N49" s="7"/>
      <c r="O49" s="7"/>
      <c r="P49" s="7"/>
      <c r="AA49"/>
    </row>
    <row r="50" spans="1:27" ht="15.75" thickBot="1">
      <c r="A50" s="10"/>
      <c r="B50" s="74" t="s">
        <v>36</v>
      </c>
      <c r="C50" s="33"/>
      <c r="D50" s="33"/>
      <c r="E50" s="97">
        <f>E24-E48</f>
        <v>0</v>
      </c>
      <c r="F50" s="97">
        <f>F24-F48</f>
        <v>0</v>
      </c>
      <c r="G50" s="98"/>
      <c r="H50" s="97">
        <f>H24-H48</f>
        <v>0</v>
      </c>
      <c r="I50" s="99"/>
      <c r="J50" s="97">
        <f>J24-J48</f>
        <v>0</v>
      </c>
      <c r="K50" s="35"/>
      <c r="L50" s="7"/>
      <c r="M50" s="7"/>
      <c r="N50" s="7"/>
      <c r="O50" s="7"/>
      <c r="P50" s="7"/>
      <c r="AA50"/>
    </row>
    <row r="51" spans="1:27" ht="8.25" customHeight="1" thickTop="1">
      <c r="A51" s="11"/>
      <c r="B51" s="75"/>
      <c r="C51" s="32"/>
      <c r="D51" s="32"/>
      <c r="E51" s="32"/>
      <c r="F51" s="32"/>
      <c r="G51" s="32"/>
      <c r="H51" s="32"/>
      <c r="I51" s="32"/>
      <c r="J51" s="32"/>
      <c r="K51" s="41"/>
      <c r="AA51"/>
    </row>
    <row r="52" spans="1:27" ht="9" customHeight="1">
      <c r="A52" s="11"/>
      <c r="B52" s="75"/>
      <c r="C52" s="32"/>
      <c r="D52" s="32"/>
      <c r="E52" s="32"/>
      <c r="F52" s="32"/>
      <c r="G52" s="32"/>
      <c r="H52" s="32"/>
      <c r="I52" s="32"/>
      <c r="J52" s="32"/>
      <c r="K52" s="41"/>
      <c r="AA52"/>
    </row>
    <row r="53" spans="1:27">
      <c r="A53" s="11"/>
      <c r="B53" s="75"/>
      <c r="C53" s="32"/>
      <c r="D53" s="32"/>
      <c r="E53" s="32"/>
      <c r="F53" s="70"/>
      <c r="G53" s="71"/>
      <c r="H53" s="71"/>
      <c r="I53" s="71"/>
      <c r="J53" s="70"/>
      <c r="K53" s="41"/>
      <c r="AA53"/>
    </row>
    <row r="54" spans="1:27" ht="15.75" thickBot="1">
      <c r="A54" s="11"/>
      <c r="B54" s="100"/>
      <c r="C54" s="80"/>
      <c r="D54" s="80"/>
      <c r="E54" s="80"/>
      <c r="F54" s="79"/>
      <c r="G54" s="79"/>
      <c r="H54" s="80"/>
      <c r="I54" s="80"/>
      <c r="J54" s="79"/>
      <c r="K54" s="81"/>
      <c r="AA54"/>
    </row>
    <row r="55" spans="1:27" ht="7.5" customHeight="1" thickBot="1">
      <c r="A55" s="11"/>
      <c r="B55" s="32"/>
      <c r="C55" s="32"/>
      <c r="D55" s="32"/>
      <c r="E55" s="32"/>
      <c r="F55" s="32"/>
      <c r="G55" s="32"/>
      <c r="H55" s="32"/>
      <c r="I55" s="32"/>
      <c r="J55" s="32"/>
      <c r="K55" s="32"/>
      <c r="AA55"/>
    </row>
    <row r="56" spans="1:27" ht="12.75" customHeight="1" thickBot="1">
      <c r="A56" s="11"/>
      <c r="B56" s="201" t="s">
        <v>402</v>
      </c>
      <c r="C56" s="101"/>
      <c r="D56" s="237" t="str">
        <f>CONCATENATE($J$6,"U1")</f>
        <v>P2U1</v>
      </c>
      <c r="E56" s="32"/>
      <c r="F56" s="32"/>
      <c r="G56" s="32"/>
      <c r="H56" s="32"/>
      <c r="I56" s="32"/>
      <c r="J56" s="32"/>
      <c r="K56" s="32"/>
      <c r="AA56"/>
    </row>
    <row r="57" spans="1:27">
      <c r="A57" s="11"/>
      <c r="B57" s="453" t="s">
        <v>67</v>
      </c>
      <c r="C57" s="454"/>
      <c r="D57" s="102"/>
      <c r="E57" s="173" t="s">
        <v>162</v>
      </c>
      <c r="F57" s="461"/>
      <c r="G57" s="455"/>
      <c r="H57" s="456" t="s">
        <v>68</v>
      </c>
      <c r="I57" s="456"/>
      <c r="J57" s="103"/>
      <c r="K57" s="104"/>
      <c r="AA57"/>
    </row>
    <row r="58" spans="1:27" ht="26.25">
      <c r="A58" s="10"/>
      <c r="B58" s="451" t="s">
        <v>78</v>
      </c>
      <c r="C58" s="452"/>
      <c r="D58" s="452"/>
      <c r="E58" s="95" t="str">
        <f>+E8</f>
        <v>LCRB Recom</v>
      </c>
      <c r="F58" s="95" t="str">
        <f>+F8</f>
        <v>LCRB Request</v>
      </c>
      <c r="G58" s="95"/>
      <c r="H58" s="95" t="s">
        <v>55</v>
      </c>
      <c r="I58" s="95"/>
      <c r="J58" s="95" t="s">
        <v>64</v>
      </c>
      <c r="K58" s="96"/>
      <c r="AA58"/>
    </row>
    <row r="59" spans="1:27">
      <c r="A59" s="10"/>
      <c r="B59" s="73"/>
      <c r="C59" s="33" t="str">
        <f>$C$29</f>
        <v>Direct Clinical Staff Salaries from Salary Analysis</v>
      </c>
      <c r="D59" s="33"/>
      <c r="E59" s="39">
        <v>0</v>
      </c>
      <c r="F59" s="43">
        <v>0</v>
      </c>
      <c r="G59" s="338">
        <f>'Salary Analysis'!S6</f>
        <v>0</v>
      </c>
      <c r="H59" s="43">
        <v>0</v>
      </c>
      <c r="I59" s="38"/>
      <c r="J59" s="39">
        <f>F59+H59</f>
        <v>0</v>
      </c>
      <c r="K59" s="40" t="str">
        <f>IF(J74=0,"-",J59/J74)</f>
        <v>-</v>
      </c>
      <c r="AA59"/>
    </row>
    <row r="60" spans="1:27">
      <c r="A60" s="10"/>
      <c r="B60" s="73"/>
      <c r="C60" s="33" t="str">
        <f>$C$30</f>
        <v>Immediate Sup Salaries from Salary Analysis</v>
      </c>
      <c r="D60" s="33"/>
      <c r="E60" s="39">
        <v>0</v>
      </c>
      <c r="F60" s="43">
        <v>0</v>
      </c>
      <c r="G60" s="338">
        <f>'Salary Analysis'!S7</f>
        <v>0</v>
      </c>
      <c r="H60" s="43">
        <v>0</v>
      </c>
      <c r="I60" s="38"/>
      <c r="J60" s="38">
        <f t="shared" ref="J60:J73" si="8">F60+H60</f>
        <v>0</v>
      </c>
      <c r="K60" s="40" t="str">
        <f>IF(J74=0,"-",J60/J74)</f>
        <v>-</v>
      </c>
      <c r="AA60"/>
    </row>
    <row r="61" spans="1:27">
      <c r="A61" s="10"/>
      <c r="B61" s="73"/>
      <c r="C61" s="33" t="str">
        <f>$C$31</f>
        <v>Clinical Staff Fringe Benefits</v>
      </c>
      <c r="D61" s="33"/>
      <c r="E61" s="39">
        <v>0</v>
      </c>
      <c r="F61" s="43">
        <v>0</v>
      </c>
      <c r="G61" s="38"/>
      <c r="H61" s="43">
        <v>0</v>
      </c>
      <c r="I61" s="38"/>
      <c r="J61" s="38">
        <f t="shared" si="8"/>
        <v>0</v>
      </c>
      <c r="K61" s="40" t="str">
        <f>IF(J74=0,"-",J61/J74)</f>
        <v>-</v>
      </c>
      <c r="AA61"/>
    </row>
    <row r="62" spans="1:27">
      <c r="A62" s="10"/>
      <c r="B62" s="73"/>
      <c r="C62" s="33" t="str">
        <f>$C$32</f>
        <v>Utilities for Direct Client Service Areas</v>
      </c>
      <c r="D62" s="33"/>
      <c r="E62" s="39">
        <f t="shared" ref="E62:E73" si="9">+F62</f>
        <v>0</v>
      </c>
      <c r="F62" s="43">
        <v>0</v>
      </c>
      <c r="G62" s="38"/>
      <c r="H62" s="43">
        <v>0</v>
      </c>
      <c r="I62" s="38"/>
      <c r="J62" s="38">
        <f t="shared" si="8"/>
        <v>0</v>
      </c>
      <c r="K62" s="40" t="str">
        <f>IF(J74=0,"-",J62/J74)</f>
        <v>-</v>
      </c>
      <c r="AA62"/>
    </row>
    <row r="63" spans="1:27">
      <c r="A63" s="10"/>
      <c r="B63" s="73"/>
      <c r="C63" s="33" t="str">
        <f>$C$33</f>
        <v>Telephone /Cell Phone/Internet</v>
      </c>
      <c r="D63" s="33"/>
      <c r="E63" s="39">
        <v>0</v>
      </c>
      <c r="F63" s="43">
        <v>0</v>
      </c>
      <c r="G63" s="38"/>
      <c r="H63" s="43">
        <v>0</v>
      </c>
      <c r="I63" s="38"/>
      <c r="J63" s="38">
        <f t="shared" si="8"/>
        <v>0</v>
      </c>
      <c r="K63" s="40" t="str">
        <f>IF(J74=0,"-",J63/J74)</f>
        <v>-</v>
      </c>
      <c r="AA63"/>
    </row>
    <row r="64" spans="1:27">
      <c r="A64" s="10"/>
      <c r="B64" s="73"/>
      <c r="C64" s="33" t="str">
        <f>$C$34</f>
        <v>Consumable Supplies</v>
      </c>
      <c r="D64" s="33"/>
      <c r="E64" s="39">
        <v>0</v>
      </c>
      <c r="F64" s="43">
        <v>0</v>
      </c>
      <c r="G64" s="38"/>
      <c r="H64" s="43">
        <v>0</v>
      </c>
      <c r="I64" s="38"/>
      <c r="J64" s="38">
        <f t="shared" si="8"/>
        <v>0</v>
      </c>
      <c r="K64" s="40" t="str">
        <f>IF(J74=0,"-",J64/J74)</f>
        <v>-</v>
      </c>
      <c r="AA64"/>
    </row>
    <row r="65" spans="1:27">
      <c r="A65" s="10"/>
      <c r="B65" s="73"/>
      <c r="C65" s="33" t="str">
        <f>$C$35</f>
        <v>Non-consumable Supplies</v>
      </c>
      <c r="D65" s="33"/>
      <c r="E65" s="39">
        <f t="shared" si="9"/>
        <v>0</v>
      </c>
      <c r="F65" s="43">
        <v>0</v>
      </c>
      <c r="G65" s="38"/>
      <c r="H65" s="43">
        <v>0</v>
      </c>
      <c r="I65" s="38"/>
      <c r="J65" s="38">
        <f t="shared" si="8"/>
        <v>0</v>
      </c>
      <c r="K65" s="40" t="str">
        <f>IF(J74=0,"-",J65/J74)</f>
        <v>-</v>
      </c>
      <c r="AA65"/>
    </row>
    <row r="66" spans="1:27">
      <c r="A66" s="10"/>
      <c r="B66" s="73"/>
      <c r="C66" s="33" t="str">
        <f>$C$36</f>
        <v>Printing</v>
      </c>
      <c r="D66" s="33"/>
      <c r="E66" s="39">
        <f t="shared" si="9"/>
        <v>0</v>
      </c>
      <c r="F66" s="43">
        <v>0</v>
      </c>
      <c r="G66" s="38"/>
      <c r="H66" s="43">
        <v>0</v>
      </c>
      <c r="I66" s="38"/>
      <c r="J66" s="38">
        <f t="shared" si="8"/>
        <v>0</v>
      </c>
      <c r="K66" s="40" t="str">
        <f>IF(J74=0,"-",J66/J74)</f>
        <v>-</v>
      </c>
      <c r="AA66"/>
    </row>
    <row r="67" spans="1:27">
      <c r="A67" s="10"/>
      <c r="B67" s="73"/>
      <c r="C67" s="33" t="str">
        <f>$C$37</f>
        <v>Mileage</v>
      </c>
      <c r="D67" s="33"/>
      <c r="E67" s="39">
        <v>0</v>
      </c>
      <c r="F67" s="43">
        <v>0</v>
      </c>
      <c r="G67" s="38"/>
      <c r="H67" s="43">
        <v>0</v>
      </c>
      <c r="I67" s="38"/>
      <c r="J67" s="38">
        <f t="shared" si="8"/>
        <v>0</v>
      </c>
      <c r="K67" s="40" t="str">
        <f>IF(J74=0,"-",J67/J74)</f>
        <v>-</v>
      </c>
      <c r="AA67"/>
    </row>
    <row r="68" spans="1:27">
      <c r="A68" s="10"/>
      <c r="B68" s="73"/>
      <c r="C68" s="33" t="str">
        <f>$C$38</f>
        <v>Rent for Direct Client Service Areas</v>
      </c>
      <c r="D68" s="33"/>
      <c r="E68" s="39">
        <v>0</v>
      </c>
      <c r="F68" s="43">
        <v>0</v>
      </c>
      <c r="G68" s="38"/>
      <c r="H68" s="43">
        <v>0</v>
      </c>
      <c r="I68" s="38"/>
      <c r="J68" s="38">
        <f t="shared" si="8"/>
        <v>0</v>
      </c>
      <c r="K68" s="40" t="str">
        <f>IF(J74=0,"-",J68/J74)</f>
        <v>-</v>
      </c>
      <c r="AA68"/>
    </row>
    <row r="69" spans="1:27">
      <c r="A69" s="10"/>
      <c r="B69" s="73"/>
      <c r="C69" s="33" t="str">
        <f>$C$39</f>
        <v>Other</v>
      </c>
      <c r="D69" s="130"/>
      <c r="E69" s="39">
        <f t="shared" si="9"/>
        <v>0</v>
      </c>
      <c r="F69" s="43">
        <v>0</v>
      </c>
      <c r="G69" s="38"/>
      <c r="H69" s="43">
        <v>0</v>
      </c>
      <c r="I69" s="38"/>
      <c r="J69" s="38">
        <f t="shared" si="8"/>
        <v>0</v>
      </c>
      <c r="K69" s="40" t="str">
        <f>IF(J74=0,"-",J69/J74)</f>
        <v>-</v>
      </c>
      <c r="AA69"/>
    </row>
    <row r="70" spans="1:27">
      <c r="A70" s="10"/>
      <c r="B70" s="73"/>
      <c r="C70" s="33" t="str">
        <f>$C$40</f>
        <v>Other</v>
      </c>
      <c r="D70" s="130"/>
      <c r="E70" s="39">
        <f t="shared" si="9"/>
        <v>0</v>
      </c>
      <c r="F70" s="43"/>
      <c r="G70" s="38"/>
      <c r="H70" s="43">
        <v>0</v>
      </c>
      <c r="I70" s="38"/>
      <c r="J70" s="38">
        <f t="shared" si="8"/>
        <v>0</v>
      </c>
      <c r="K70" s="40" t="str">
        <f>IF(J74=0,"-",J70/J74)</f>
        <v>-</v>
      </c>
      <c r="AA70"/>
    </row>
    <row r="71" spans="1:27">
      <c r="A71" s="10"/>
      <c r="B71" s="73"/>
      <c r="C71" s="33" t="str">
        <f>$C$41</f>
        <v>Other</v>
      </c>
      <c r="D71" s="130"/>
      <c r="E71" s="39">
        <f t="shared" si="9"/>
        <v>0</v>
      </c>
      <c r="F71" s="43"/>
      <c r="G71" s="38"/>
      <c r="H71" s="43">
        <v>0</v>
      </c>
      <c r="I71" s="38"/>
      <c r="J71" s="38">
        <f t="shared" si="8"/>
        <v>0</v>
      </c>
      <c r="K71" s="40" t="str">
        <f>IF(J74=0,"-",J71/J74)</f>
        <v>-</v>
      </c>
      <c r="AA71"/>
    </row>
    <row r="72" spans="1:27">
      <c r="A72" s="10"/>
      <c r="B72" s="73"/>
      <c r="C72" s="33" t="str">
        <f>$C$42</f>
        <v>Other</v>
      </c>
      <c r="D72" s="119"/>
      <c r="E72" s="39">
        <f t="shared" si="9"/>
        <v>0</v>
      </c>
      <c r="F72" s="43"/>
      <c r="G72" s="38"/>
      <c r="H72" s="43">
        <v>0</v>
      </c>
      <c r="I72" s="38"/>
      <c r="J72" s="38">
        <f t="shared" si="8"/>
        <v>0</v>
      </c>
      <c r="K72" s="40" t="str">
        <f>IF(J74=0,"-",J72/J74)</f>
        <v>-</v>
      </c>
      <c r="AA72"/>
    </row>
    <row r="73" spans="1:27">
      <c r="A73" s="10"/>
      <c r="B73" s="73"/>
      <c r="C73" s="33" t="str">
        <f>$C$43</f>
        <v>Other</v>
      </c>
      <c r="D73" s="119"/>
      <c r="E73" s="39">
        <f t="shared" si="9"/>
        <v>0</v>
      </c>
      <c r="F73" s="43"/>
      <c r="G73" s="60"/>
      <c r="H73" s="43">
        <v>0</v>
      </c>
      <c r="I73" s="60"/>
      <c r="J73" s="60">
        <f t="shared" si="8"/>
        <v>0</v>
      </c>
      <c r="K73" s="40" t="str">
        <f>IF(J74=0,"-",J73/J74)</f>
        <v>-</v>
      </c>
      <c r="AA73"/>
    </row>
    <row r="74" spans="1:27">
      <c r="A74" s="11"/>
      <c r="B74" s="74" t="s">
        <v>59</v>
      </c>
      <c r="C74" s="33"/>
      <c r="D74" s="33"/>
      <c r="E74" s="61">
        <f>ROUND(SUM(E59:E73),0)</f>
        <v>0</v>
      </c>
      <c r="F74" s="61">
        <f>ROUND(SUM(F59:F73),0)</f>
        <v>0</v>
      </c>
      <c r="G74" s="52">
        <f>IF($J74=0,0,(F74/$J74))</f>
        <v>0</v>
      </c>
      <c r="H74" s="54">
        <f>SUM(H59:H73)</f>
        <v>0</v>
      </c>
      <c r="I74" s="52">
        <f>IF($J74=0,0,(H74/$J74))</f>
        <v>0</v>
      </c>
      <c r="J74" s="61">
        <f>ROUND(SUM(J59:J73),0)</f>
        <v>0</v>
      </c>
      <c r="K74" s="55" t="str">
        <f>IF(J74=0,"-",J74/J74)</f>
        <v>-</v>
      </c>
      <c r="AA74"/>
    </row>
    <row r="75" spans="1:27">
      <c r="A75" s="11"/>
      <c r="B75" s="74"/>
      <c r="C75" s="33" t="s">
        <v>58</v>
      </c>
      <c r="D75" s="33"/>
      <c r="E75" s="62">
        <f>IF(E$78=0,0,(E74/E78))</f>
        <v>0</v>
      </c>
      <c r="F75" s="63">
        <f>IF(F78=0,0,(F74/F78))</f>
        <v>0</v>
      </c>
      <c r="G75" s="64"/>
      <c r="H75" s="63">
        <f>IF(H78=0,0,(H74/H78))</f>
        <v>0</v>
      </c>
      <c r="I75" s="45"/>
      <c r="J75" s="63">
        <f>IF(J78=0,0,(J74/J78))</f>
        <v>0</v>
      </c>
      <c r="K75" s="40"/>
      <c r="AA75"/>
    </row>
    <row r="76" spans="1:27">
      <c r="A76" s="11"/>
      <c r="B76" s="74" t="s">
        <v>79</v>
      </c>
      <c r="C76" s="34"/>
      <c r="D76" s="34"/>
      <c r="E76" s="39">
        <v>0</v>
      </c>
      <c r="F76" s="43">
        <v>0</v>
      </c>
      <c r="G76" s="38"/>
      <c r="H76" s="43">
        <v>0</v>
      </c>
      <c r="I76" s="38"/>
      <c r="J76" s="38">
        <f>ROUND(F76+H76,0)</f>
        <v>0</v>
      </c>
      <c r="K76" s="35"/>
      <c r="AA76"/>
    </row>
    <row r="77" spans="1:27">
      <c r="A77" s="11"/>
      <c r="B77" s="75"/>
      <c r="C77" s="33" t="s">
        <v>58</v>
      </c>
      <c r="D77" s="33"/>
      <c r="E77" s="62">
        <f>IF(E78=0,0,(E76/E78))</f>
        <v>0</v>
      </c>
      <c r="F77" s="62">
        <f>IF(F78=0,0,(F76/F78))</f>
        <v>0</v>
      </c>
      <c r="G77" s="33"/>
      <c r="H77" s="62">
        <f>IF(H78=0,0,(H76/H78))</f>
        <v>0</v>
      </c>
      <c r="I77" s="33"/>
      <c r="J77" s="62">
        <f>IF(J78=0,0,(J76/J78))</f>
        <v>0</v>
      </c>
      <c r="K77" s="35"/>
      <c r="AA77"/>
    </row>
    <row r="78" spans="1:27">
      <c r="A78" s="11"/>
      <c r="B78" s="74" t="s">
        <v>49</v>
      </c>
      <c r="C78" s="33"/>
      <c r="D78" s="33"/>
      <c r="E78" s="61">
        <f>ROUND(E74+E76,0)</f>
        <v>0</v>
      </c>
      <c r="F78" s="61">
        <f>ROUND(F74+F76,0)</f>
        <v>0</v>
      </c>
      <c r="G78" s="65"/>
      <c r="H78" s="61">
        <f>ROUND(H74+H76,0)</f>
        <v>0</v>
      </c>
      <c r="I78" s="65"/>
      <c r="J78" s="61">
        <f>ROUND(J74+J76,0)</f>
        <v>0</v>
      </c>
      <c r="K78" s="35"/>
      <c r="AA78"/>
    </row>
    <row r="79" spans="1:27">
      <c r="A79" s="11"/>
      <c r="B79" s="73"/>
      <c r="C79" s="33" t="s">
        <v>69</v>
      </c>
      <c r="D79" s="33"/>
      <c r="E79" s="45">
        <f>IF(E$48=0,0,(E78/E$48))</f>
        <v>0</v>
      </c>
      <c r="F79" s="64">
        <f>IF(F$48=0,0,(F78/F$48))</f>
        <v>0</v>
      </c>
      <c r="G79" s="33"/>
      <c r="H79" s="64">
        <f>IF(H$48=0,0,(H78/H$48))</f>
        <v>0</v>
      </c>
      <c r="I79" s="33"/>
      <c r="J79" s="64">
        <f>IF(J$48=0,0,(J78/J$48))</f>
        <v>0</v>
      </c>
      <c r="K79" s="35"/>
      <c r="AA79"/>
    </row>
    <row r="80" spans="1:27" ht="6.75" customHeight="1">
      <c r="A80" s="11"/>
      <c r="B80" s="75"/>
      <c r="C80" s="32"/>
      <c r="D80" s="32"/>
      <c r="E80" s="32"/>
      <c r="F80" s="32"/>
      <c r="G80" s="32"/>
      <c r="H80" s="32"/>
      <c r="I80" s="32"/>
      <c r="J80" s="32"/>
      <c r="K80" s="41"/>
      <c r="AA80"/>
    </row>
    <row r="81" spans="1:27">
      <c r="A81" s="11"/>
      <c r="B81" s="76" t="s">
        <v>70</v>
      </c>
      <c r="C81" s="32"/>
      <c r="D81" s="32"/>
      <c r="E81" s="67">
        <v>0</v>
      </c>
      <c r="F81" s="68">
        <v>0</v>
      </c>
      <c r="G81" s="67"/>
      <c r="H81" s="68">
        <v>0</v>
      </c>
      <c r="I81" s="67"/>
      <c r="J81" s="67">
        <f>F81+H81</f>
        <v>0</v>
      </c>
      <c r="K81" s="41"/>
      <c r="AA81"/>
    </row>
    <row r="82" spans="1:27">
      <c r="A82" s="11"/>
      <c r="B82" s="171" t="s">
        <v>178</v>
      </c>
      <c r="C82" s="32"/>
      <c r="D82" s="32"/>
      <c r="E82" s="67">
        <v>0</v>
      </c>
      <c r="F82" s="68">
        <v>0</v>
      </c>
      <c r="G82" s="67"/>
      <c r="H82" s="68">
        <v>0</v>
      </c>
      <c r="I82" s="67"/>
      <c r="J82" s="67">
        <f>F82+H82</f>
        <v>0</v>
      </c>
      <c r="K82" s="41"/>
      <c r="AA82"/>
    </row>
    <row r="83" spans="1:27">
      <c r="A83" s="11"/>
      <c r="B83" s="76" t="s">
        <v>50</v>
      </c>
      <c r="C83" s="32"/>
      <c r="D83" s="32"/>
      <c r="E83" s="69">
        <f>IF(E81=0,0,ROUND((E78/E81),2))</f>
        <v>0</v>
      </c>
      <c r="F83" s="69">
        <f>IF(F81=0,0,ROUND((F78/F81),2))</f>
        <v>0</v>
      </c>
      <c r="G83" s="69"/>
      <c r="H83" s="69">
        <f>IF(H81=0,0,ROUND((H78/H81),2))</f>
        <v>0</v>
      </c>
      <c r="I83" s="69"/>
      <c r="J83" s="69">
        <f>IF(J81=0,0,ROUND((J78/J81),2))</f>
        <v>0</v>
      </c>
      <c r="K83" s="41"/>
      <c r="AA83"/>
    </row>
    <row r="84" spans="1:27">
      <c r="A84" s="11"/>
      <c r="B84" s="171" t="str">
        <f>CONCATENATE("Unit of Service Cost Requested from ",Control!$B$4)</f>
        <v>Unit of Service Cost Requested from LCRB</v>
      </c>
      <c r="C84" s="32"/>
      <c r="D84" s="32"/>
      <c r="E84" s="69">
        <f>IF(E82=0,,ROUND((E78/E82),2))</f>
        <v>0</v>
      </c>
      <c r="F84" s="69">
        <f>IF(F82=0,,ROUND((F78/F82),2))</f>
        <v>0</v>
      </c>
      <c r="G84" s="69"/>
      <c r="H84" s="69">
        <f>IF(H82=0,,ROUND((H78/H82),2))</f>
        <v>0</v>
      </c>
      <c r="I84" s="69"/>
      <c r="J84" s="69">
        <f>IF(J82=0,,ROUND((J78/J82),2))</f>
        <v>0</v>
      </c>
      <c r="K84" s="41"/>
      <c r="AA84"/>
    </row>
    <row r="85" spans="1:27" ht="5.25" customHeight="1">
      <c r="A85" s="11"/>
      <c r="B85" s="171"/>
      <c r="C85" s="32"/>
      <c r="D85" s="32"/>
      <c r="E85" s="116"/>
      <c r="F85" s="116"/>
      <c r="G85" s="32"/>
      <c r="H85" s="32"/>
      <c r="I85" s="32"/>
      <c r="J85" s="32"/>
      <c r="K85" s="41"/>
      <c r="AA85"/>
    </row>
    <row r="86" spans="1:27" ht="14.25" customHeight="1" thickBot="1">
      <c r="A86" s="11"/>
      <c r="B86" s="171" t="s">
        <v>161</v>
      </c>
      <c r="C86" s="32"/>
      <c r="D86" s="32"/>
      <c r="E86" s="32"/>
      <c r="F86" s="78">
        <v>0</v>
      </c>
      <c r="G86" s="71"/>
      <c r="H86" s="71"/>
      <c r="I86" s="71"/>
      <c r="J86" s="70"/>
      <c r="K86" s="41"/>
      <c r="AA86"/>
    </row>
    <row r="87" spans="1:27" ht="15.75" thickBot="1">
      <c r="A87" s="11"/>
      <c r="B87" s="449" t="s">
        <v>51</v>
      </c>
      <c r="C87" s="450"/>
      <c r="D87" s="450"/>
      <c r="E87" s="77"/>
      <c r="F87" s="78">
        <v>0</v>
      </c>
      <c r="G87" s="79"/>
      <c r="H87" s="80"/>
      <c r="I87" s="80"/>
      <c r="J87" s="199"/>
      <c r="K87" s="81"/>
      <c r="AA87"/>
    </row>
    <row r="88" spans="1:27" ht="6" customHeight="1" thickBot="1">
      <c r="A88" s="11"/>
      <c r="B88" s="32"/>
      <c r="C88" s="32"/>
      <c r="D88" s="32"/>
      <c r="E88" s="32"/>
      <c r="F88" s="32"/>
      <c r="G88" s="32"/>
      <c r="H88" s="32"/>
      <c r="I88" s="32"/>
      <c r="J88" s="32"/>
      <c r="K88" s="32"/>
      <c r="AA88"/>
    </row>
    <row r="89" spans="1:27" ht="13.5" customHeight="1" thickBot="1">
      <c r="A89" s="11"/>
      <c r="B89" s="201" t="s">
        <v>403</v>
      </c>
      <c r="C89" s="101"/>
      <c r="D89" s="237" t="str">
        <f>CONCATENATE($J$6,"U2")</f>
        <v>P2U2</v>
      </c>
      <c r="E89" s="32"/>
      <c r="F89" s="32"/>
      <c r="G89" s="32"/>
      <c r="H89" s="32"/>
      <c r="I89" s="32"/>
      <c r="J89" s="32"/>
      <c r="K89" s="32"/>
      <c r="AA89"/>
    </row>
    <row r="90" spans="1:27">
      <c r="A90" s="11"/>
      <c r="B90" s="453" t="s">
        <v>67</v>
      </c>
      <c r="C90" s="454"/>
      <c r="D90" s="102"/>
      <c r="E90" s="173" t="s">
        <v>162</v>
      </c>
      <c r="F90" s="455"/>
      <c r="G90" s="455"/>
      <c r="H90" s="456" t="s">
        <v>68</v>
      </c>
      <c r="I90" s="456"/>
      <c r="J90" s="103"/>
      <c r="K90" s="104"/>
      <c r="AA90"/>
    </row>
    <row r="91" spans="1:27" ht="16.5" customHeight="1">
      <c r="A91" s="11"/>
      <c r="B91" s="451" t="s">
        <v>78</v>
      </c>
      <c r="C91" s="452"/>
      <c r="D91" s="452"/>
      <c r="E91" s="95" t="str">
        <f>+E8</f>
        <v>LCRB Recom</v>
      </c>
      <c r="F91" s="95" t="str">
        <f>+F8</f>
        <v>LCRB Request</v>
      </c>
      <c r="G91" s="95"/>
      <c r="H91" s="95" t="s">
        <v>55</v>
      </c>
      <c r="I91" s="95"/>
      <c r="J91" s="95" t="s">
        <v>64</v>
      </c>
      <c r="K91" s="96"/>
      <c r="AA91"/>
    </row>
    <row r="92" spans="1:27">
      <c r="A92" s="11"/>
      <c r="B92" s="73"/>
      <c r="C92" s="33" t="str">
        <f>$C$29</f>
        <v>Direct Clinical Staff Salaries from Salary Analysis</v>
      </c>
      <c r="D92" s="33"/>
      <c r="E92" s="39">
        <f t="shared" ref="E92:E106" si="10">+F92</f>
        <v>0</v>
      </c>
      <c r="F92" s="338">
        <f>HLOOKUP(D89,'Salary Analysis'!$A$4:$HE$25,3,FALSE)</f>
        <v>0</v>
      </c>
      <c r="G92" s="38"/>
      <c r="H92" s="43">
        <v>0</v>
      </c>
      <c r="I92" s="38"/>
      <c r="J92" s="39">
        <f t="shared" ref="J92:J106" si="11">F92+H92</f>
        <v>0</v>
      </c>
      <c r="K92" s="40" t="str">
        <f>IF(J107=0,"-",J92/J107)</f>
        <v>-</v>
      </c>
      <c r="AA92"/>
    </row>
    <row r="93" spans="1:27">
      <c r="A93" s="11"/>
      <c r="B93" s="73"/>
      <c r="C93" s="33" t="str">
        <f>$C$30</f>
        <v>Immediate Sup Salaries from Salary Analysis</v>
      </c>
      <c r="D93" s="33"/>
      <c r="E93" s="39">
        <f t="shared" si="10"/>
        <v>0</v>
      </c>
      <c r="F93" s="338">
        <f>HLOOKUP(D89,'Salary Analysis'!$A$4:$HE$25,4,FALSE)</f>
        <v>0</v>
      </c>
      <c r="G93" s="38"/>
      <c r="H93" s="44">
        <v>0</v>
      </c>
      <c r="I93" s="38"/>
      <c r="J93" s="38">
        <f t="shared" si="11"/>
        <v>0</v>
      </c>
      <c r="K93" s="40" t="str">
        <f>IF(J107=0,"-",J93/J107)</f>
        <v>-</v>
      </c>
      <c r="AA93"/>
    </row>
    <row r="94" spans="1:27">
      <c r="A94" s="11"/>
      <c r="B94" s="73"/>
      <c r="C94" s="33" t="str">
        <f>$C$31</f>
        <v>Clinical Staff Fringe Benefits</v>
      </c>
      <c r="D94" s="33"/>
      <c r="E94" s="39">
        <f t="shared" si="10"/>
        <v>0</v>
      </c>
      <c r="F94" s="43">
        <v>0</v>
      </c>
      <c r="G94" s="38"/>
      <c r="H94" s="44">
        <v>0</v>
      </c>
      <c r="I94" s="38"/>
      <c r="J94" s="38">
        <f t="shared" si="11"/>
        <v>0</v>
      </c>
      <c r="K94" s="40" t="str">
        <f>IF(J107=0,"-",J94/J107)</f>
        <v>-</v>
      </c>
      <c r="AA94"/>
    </row>
    <row r="95" spans="1:27">
      <c r="A95" s="11"/>
      <c r="B95" s="73"/>
      <c r="C95" s="33" t="str">
        <f>$C$32</f>
        <v>Utilities for Direct Client Service Areas</v>
      </c>
      <c r="D95" s="33"/>
      <c r="E95" s="39">
        <f t="shared" si="10"/>
        <v>0</v>
      </c>
      <c r="F95" s="43">
        <v>0</v>
      </c>
      <c r="G95" s="38"/>
      <c r="H95" s="44">
        <v>0</v>
      </c>
      <c r="I95" s="38"/>
      <c r="J95" s="38">
        <f t="shared" si="11"/>
        <v>0</v>
      </c>
      <c r="K95" s="40" t="str">
        <f>IF(J107=0,"-",J95/J107)</f>
        <v>-</v>
      </c>
      <c r="AA95"/>
    </row>
    <row r="96" spans="1:27">
      <c r="A96" s="11"/>
      <c r="B96" s="73"/>
      <c r="C96" s="33" t="str">
        <f>$C$33</f>
        <v>Telephone /Cell Phone/Internet</v>
      </c>
      <c r="D96" s="33"/>
      <c r="E96" s="39">
        <f t="shared" si="10"/>
        <v>0</v>
      </c>
      <c r="F96" s="43">
        <v>0</v>
      </c>
      <c r="G96" s="38"/>
      <c r="H96" s="44">
        <v>0</v>
      </c>
      <c r="I96" s="38"/>
      <c r="J96" s="38">
        <f t="shared" si="11"/>
        <v>0</v>
      </c>
      <c r="K96" s="40" t="str">
        <f>IF(J107=0,"-",J96/J107)</f>
        <v>-</v>
      </c>
      <c r="AA96"/>
    </row>
    <row r="97" spans="1:27">
      <c r="A97" s="11"/>
      <c r="B97" s="73"/>
      <c r="C97" s="33" t="str">
        <f>$C$34</f>
        <v>Consumable Supplies</v>
      </c>
      <c r="D97" s="33"/>
      <c r="E97" s="39">
        <f t="shared" si="10"/>
        <v>0</v>
      </c>
      <c r="F97" s="43">
        <v>0</v>
      </c>
      <c r="G97" s="38"/>
      <c r="H97" s="44">
        <v>0</v>
      </c>
      <c r="I97" s="38"/>
      <c r="J97" s="38">
        <f t="shared" si="11"/>
        <v>0</v>
      </c>
      <c r="K97" s="40" t="str">
        <f>IF(J107=0,"-",J97/J107)</f>
        <v>-</v>
      </c>
      <c r="AA97"/>
    </row>
    <row r="98" spans="1:27">
      <c r="A98" s="11"/>
      <c r="B98" s="73"/>
      <c r="C98" s="33" t="str">
        <f>$C$35</f>
        <v>Non-consumable Supplies</v>
      </c>
      <c r="D98" s="33"/>
      <c r="E98" s="39">
        <f t="shared" si="10"/>
        <v>0</v>
      </c>
      <c r="F98" s="43">
        <v>0</v>
      </c>
      <c r="G98" s="38"/>
      <c r="H98" s="44">
        <v>0</v>
      </c>
      <c r="I98" s="38"/>
      <c r="J98" s="38">
        <f t="shared" si="11"/>
        <v>0</v>
      </c>
      <c r="K98" s="40" t="str">
        <f>IF(J107=0,"-",J98/J107)</f>
        <v>-</v>
      </c>
      <c r="AA98"/>
    </row>
    <row r="99" spans="1:27">
      <c r="A99" s="11"/>
      <c r="B99" s="73"/>
      <c r="C99" s="33" t="str">
        <f>$C$36</f>
        <v>Printing</v>
      </c>
      <c r="D99" s="33"/>
      <c r="E99" s="39">
        <f t="shared" si="10"/>
        <v>0</v>
      </c>
      <c r="F99" s="43">
        <v>0</v>
      </c>
      <c r="G99" s="38"/>
      <c r="H99" s="44">
        <v>0</v>
      </c>
      <c r="I99" s="38"/>
      <c r="J99" s="38">
        <f t="shared" si="11"/>
        <v>0</v>
      </c>
      <c r="K99" s="40" t="str">
        <f>IF(J107=0,"-",J99/J107)</f>
        <v>-</v>
      </c>
      <c r="AA99"/>
    </row>
    <row r="100" spans="1:27">
      <c r="A100" s="11"/>
      <c r="B100" s="73"/>
      <c r="C100" s="33" t="str">
        <f>$C$37</f>
        <v>Mileage</v>
      </c>
      <c r="D100" s="33"/>
      <c r="E100" s="39">
        <f t="shared" si="10"/>
        <v>0</v>
      </c>
      <c r="F100" s="43">
        <v>0</v>
      </c>
      <c r="G100" s="38"/>
      <c r="H100" s="44">
        <v>0</v>
      </c>
      <c r="I100" s="38"/>
      <c r="J100" s="38">
        <f t="shared" si="11"/>
        <v>0</v>
      </c>
      <c r="K100" s="40" t="str">
        <f>IF(J107=0,"-",J100/J107)</f>
        <v>-</v>
      </c>
      <c r="AA100"/>
    </row>
    <row r="101" spans="1:27">
      <c r="A101" s="11"/>
      <c r="B101" s="73"/>
      <c r="C101" s="33" t="str">
        <f>$C$38</f>
        <v>Rent for Direct Client Service Areas</v>
      </c>
      <c r="D101" s="33"/>
      <c r="E101" s="39">
        <f t="shared" si="10"/>
        <v>0</v>
      </c>
      <c r="F101" s="43">
        <v>0</v>
      </c>
      <c r="G101" s="38"/>
      <c r="H101" s="44">
        <v>0</v>
      </c>
      <c r="I101" s="38"/>
      <c r="J101" s="38">
        <f t="shared" si="11"/>
        <v>0</v>
      </c>
      <c r="K101" s="40" t="str">
        <f>IF(J107=0,"-",J101/J107)</f>
        <v>-</v>
      </c>
      <c r="AA101"/>
    </row>
    <row r="102" spans="1:27">
      <c r="A102" s="11"/>
      <c r="B102" s="73"/>
      <c r="C102" s="33" t="str">
        <f>$C$39</f>
        <v>Other</v>
      </c>
      <c r="D102" s="72"/>
      <c r="E102" s="39">
        <f t="shared" si="10"/>
        <v>0</v>
      </c>
      <c r="F102" s="43">
        <v>0</v>
      </c>
      <c r="G102" s="38"/>
      <c r="H102" s="44">
        <v>0</v>
      </c>
      <c r="I102" s="38"/>
      <c r="J102" s="38">
        <f t="shared" si="11"/>
        <v>0</v>
      </c>
      <c r="K102" s="40" t="str">
        <f>IF(J107=0,"-",J102/J107)</f>
        <v>-</v>
      </c>
      <c r="AA102"/>
    </row>
    <row r="103" spans="1:27">
      <c r="A103" s="11"/>
      <c r="B103" s="73"/>
      <c r="C103" s="33" t="str">
        <f>$C$40</f>
        <v>Other</v>
      </c>
      <c r="D103" s="38"/>
      <c r="E103" s="39">
        <f t="shared" si="10"/>
        <v>0</v>
      </c>
      <c r="F103" s="43"/>
      <c r="G103" s="38"/>
      <c r="H103" s="44">
        <v>0</v>
      </c>
      <c r="I103" s="38"/>
      <c r="J103" s="38">
        <f t="shared" si="11"/>
        <v>0</v>
      </c>
      <c r="K103" s="40" t="str">
        <f>IF(J107=0,"-",J103/J107)</f>
        <v>-</v>
      </c>
      <c r="AA103"/>
    </row>
    <row r="104" spans="1:27">
      <c r="A104" s="11"/>
      <c r="B104" s="73"/>
      <c r="C104" s="33" t="str">
        <f>$C$41</f>
        <v>Other</v>
      </c>
      <c r="D104" s="38"/>
      <c r="E104" s="39">
        <f t="shared" si="10"/>
        <v>0</v>
      </c>
      <c r="F104" s="43"/>
      <c r="G104" s="38"/>
      <c r="H104" s="44">
        <v>0</v>
      </c>
      <c r="I104" s="38"/>
      <c r="J104" s="38">
        <f t="shared" si="11"/>
        <v>0</v>
      </c>
      <c r="K104" s="40" t="str">
        <f>IF(J107=0,"-",J104/J107)</f>
        <v>-</v>
      </c>
      <c r="AA104"/>
    </row>
    <row r="105" spans="1:27">
      <c r="A105" s="11"/>
      <c r="B105" s="73"/>
      <c r="C105" s="33" t="str">
        <f>$C$42</f>
        <v>Other</v>
      </c>
      <c r="D105" s="38">
        <f>D72</f>
        <v>0</v>
      </c>
      <c r="E105" s="39">
        <f t="shared" si="10"/>
        <v>0</v>
      </c>
      <c r="F105" s="43"/>
      <c r="G105" s="38"/>
      <c r="H105" s="44">
        <v>0</v>
      </c>
      <c r="I105" s="38"/>
      <c r="J105" s="38">
        <f t="shared" si="11"/>
        <v>0</v>
      </c>
      <c r="K105" s="40" t="str">
        <f>IF(J107=0,"-",J105/J107)</f>
        <v>-</v>
      </c>
      <c r="AA105"/>
    </row>
    <row r="106" spans="1:27">
      <c r="A106" s="11"/>
      <c r="B106" s="73"/>
      <c r="C106" s="33" t="str">
        <f>$C$43</f>
        <v>Other</v>
      </c>
      <c r="D106" s="38">
        <f>D73</f>
        <v>0</v>
      </c>
      <c r="E106" s="39">
        <f t="shared" si="10"/>
        <v>0</v>
      </c>
      <c r="F106" s="43"/>
      <c r="G106" s="60"/>
      <c r="H106" s="49">
        <v>0</v>
      </c>
      <c r="I106" s="60"/>
      <c r="J106" s="60">
        <f t="shared" si="11"/>
        <v>0</v>
      </c>
      <c r="K106" s="40" t="str">
        <f>IF(J107=0,"-",J106/J107)</f>
        <v>-</v>
      </c>
      <c r="AA106"/>
    </row>
    <row r="107" spans="1:27">
      <c r="A107" s="11"/>
      <c r="B107" s="74" t="s">
        <v>59</v>
      </c>
      <c r="C107" s="33"/>
      <c r="D107" s="33"/>
      <c r="E107" s="61">
        <f>ROUND(SUM(E92:E106),0)</f>
        <v>0</v>
      </c>
      <c r="F107" s="61">
        <f>ROUND(SUM(F92:F106),0)</f>
        <v>0</v>
      </c>
      <c r="G107" s="52">
        <f>IF($J107=0,0,(F107/$J107))</f>
        <v>0</v>
      </c>
      <c r="H107" s="54">
        <f>SUM(H92:H106)</f>
        <v>0</v>
      </c>
      <c r="I107" s="52">
        <f>IF($J107=0,0,(H107/$J107))</f>
        <v>0</v>
      </c>
      <c r="J107" s="61">
        <f>ROUND(SUM(J92:J106),0)</f>
        <v>0</v>
      </c>
      <c r="K107" s="55" t="str">
        <f>IF(J107=0,"-",J107/J107)</f>
        <v>-</v>
      </c>
      <c r="AA107"/>
    </row>
    <row r="108" spans="1:27">
      <c r="A108" s="11"/>
      <c r="B108" s="74"/>
      <c r="C108" s="33" t="s">
        <v>58</v>
      </c>
      <c r="D108" s="33"/>
      <c r="E108" s="62">
        <f>IF(E$78=0,0,(E107/E111))</f>
        <v>0</v>
      </c>
      <c r="F108" s="63">
        <f>IF(F111=0,0,(F107/F111))</f>
        <v>0</v>
      </c>
      <c r="G108" s="64"/>
      <c r="H108" s="63">
        <f>IF(H111=0,0,(H107/H111))</f>
        <v>0</v>
      </c>
      <c r="I108" s="45"/>
      <c r="J108" s="63">
        <f>IF(J111=0,0,(J107/J111))</f>
        <v>0</v>
      </c>
      <c r="K108" s="40"/>
      <c r="AA108"/>
    </row>
    <row r="109" spans="1:27">
      <c r="A109" s="11"/>
      <c r="B109" s="74" t="s">
        <v>79</v>
      </c>
      <c r="C109" s="34"/>
      <c r="D109" s="34"/>
      <c r="E109" s="39">
        <f>ROUND(+F109,0)</f>
        <v>0</v>
      </c>
      <c r="F109" s="43"/>
      <c r="G109" s="38"/>
      <c r="H109" s="43"/>
      <c r="I109" s="38"/>
      <c r="J109" s="38">
        <f>ROUND(F109+H109,0)</f>
        <v>0</v>
      </c>
      <c r="K109" s="35"/>
      <c r="AA109"/>
    </row>
    <row r="110" spans="1:27">
      <c r="A110" s="11"/>
      <c r="B110" s="75"/>
      <c r="C110" s="33" t="s">
        <v>58</v>
      </c>
      <c r="D110" s="33"/>
      <c r="E110" s="62">
        <f>IF(E111=0,0,(E109/E111))</f>
        <v>0</v>
      </c>
      <c r="F110" s="62">
        <f>IF(F111=0,0,(F109/F111))</f>
        <v>0</v>
      </c>
      <c r="G110" s="33"/>
      <c r="H110" s="62">
        <f>IF(H111=0,0,(H109/H111))</f>
        <v>0</v>
      </c>
      <c r="I110" s="33"/>
      <c r="J110" s="62">
        <f>IF(J111=0,0,(J109/J111))</f>
        <v>0</v>
      </c>
      <c r="K110" s="35"/>
      <c r="AA110"/>
    </row>
    <row r="111" spans="1:27">
      <c r="A111" s="11"/>
      <c r="B111" s="74" t="s">
        <v>49</v>
      </c>
      <c r="C111" s="33"/>
      <c r="D111" s="33"/>
      <c r="E111" s="61">
        <f>ROUND(E107+E109,0)</f>
        <v>0</v>
      </c>
      <c r="F111" s="61">
        <f>ROUND(F107+F109,0)</f>
        <v>0</v>
      </c>
      <c r="G111" s="65"/>
      <c r="H111" s="61">
        <f>ROUND(H107+H109,0)</f>
        <v>0</v>
      </c>
      <c r="I111" s="65"/>
      <c r="J111" s="61">
        <f>ROUND(J107+J109,0)</f>
        <v>0</v>
      </c>
      <c r="K111" s="35"/>
      <c r="AA111"/>
    </row>
    <row r="112" spans="1:27">
      <c r="A112" s="11"/>
      <c r="B112" s="73"/>
      <c r="C112" s="33" t="s">
        <v>69</v>
      </c>
      <c r="D112" s="33"/>
      <c r="E112" s="45">
        <f>IF(E$48=0,0,(E111/E$48))</f>
        <v>0</v>
      </c>
      <c r="F112" s="64">
        <f>IF(F$48=0,0,(F111/F$48))</f>
        <v>0</v>
      </c>
      <c r="G112" s="33"/>
      <c r="H112" s="64">
        <f>IF(H$48=0,0,(H111/H$48))</f>
        <v>0</v>
      </c>
      <c r="I112" s="33"/>
      <c r="J112" s="64">
        <f>IF(J$48=0,0,(J111/J$48))</f>
        <v>0</v>
      </c>
      <c r="K112" s="35"/>
      <c r="AA112"/>
    </row>
    <row r="113" spans="1:27" ht="6" customHeight="1">
      <c r="A113" s="11"/>
      <c r="B113" s="75"/>
      <c r="C113" s="32"/>
      <c r="D113" s="32"/>
      <c r="E113" s="32"/>
      <c r="F113" s="32"/>
      <c r="G113" s="32"/>
      <c r="H113" s="32"/>
      <c r="I113" s="32"/>
      <c r="J113" s="32"/>
      <c r="K113" s="41"/>
      <c r="AA113"/>
    </row>
    <row r="114" spans="1:27">
      <c r="A114" s="11"/>
      <c r="B114" s="76" t="s">
        <v>70</v>
      </c>
      <c r="C114" s="32"/>
      <c r="D114" s="32"/>
      <c r="E114" s="67">
        <f>+F114</f>
        <v>0</v>
      </c>
      <c r="F114" s="68"/>
      <c r="G114" s="67"/>
      <c r="H114" s="68"/>
      <c r="I114" s="67"/>
      <c r="J114" s="67">
        <f>F114+H114</f>
        <v>0</v>
      </c>
      <c r="K114" s="41"/>
      <c r="AA114"/>
    </row>
    <row r="115" spans="1:27">
      <c r="A115" s="11"/>
      <c r="B115" s="171" t="s">
        <v>178</v>
      </c>
      <c r="C115" s="32"/>
      <c r="D115" s="32"/>
      <c r="E115" s="67">
        <f>+F115</f>
        <v>0</v>
      </c>
      <c r="F115" s="68"/>
      <c r="G115" s="67"/>
      <c r="H115" s="68"/>
      <c r="I115" s="67"/>
      <c r="J115" s="67">
        <f>F115+H115</f>
        <v>0</v>
      </c>
      <c r="K115" s="41"/>
      <c r="AA115"/>
    </row>
    <row r="116" spans="1:27">
      <c r="A116" s="11"/>
      <c r="B116" s="76" t="s">
        <v>50</v>
      </c>
      <c r="C116" s="32"/>
      <c r="D116" s="32"/>
      <c r="E116" s="69">
        <f>IF(E114=0,0,ROUND((E111/E114),2))</f>
        <v>0</v>
      </c>
      <c r="F116" s="69">
        <f>IF(F114=0,0,ROUND((F111/F114),2))</f>
        <v>0</v>
      </c>
      <c r="G116" s="69"/>
      <c r="H116" s="69">
        <f>IF(H114=0,0,ROUND((H111/H114),2))</f>
        <v>0</v>
      </c>
      <c r="I116" s="69"/>
      <c r="J116" s="69">
        <f>IF(J114=0,0,ROUND((J111/J114),2))</f>
        <v>0</v>
      </c>
      <c r="K116" s="41"/>
      <c r="AA116"/>
    </row>
    <row r="117" spans="1:27" ht="15.75" customHeight="1">
      <c r="A117" s="11"/>
      <c r="B117" s="223" t="str">
        <f>CONCATENATE("Unit of Service Cost Requested from ",Control!$B$4)</f>
        <v>Unit of Service Cost Requested from LCRB</v>
      </c>
      <c r="C117" s="32"/>
      <c r="D117" s="32"/>
      <c r="E117" s="69">
        <f>IF(E115=0,,ROUND((E111/E115),2))</f>
        <v>0</v>
      </c>
      <c r="F117" s="69">
        <f>IF(F115=0,,ROUND((F111/F115),2))</f>
        <v>0</v>
      </c>
      <c r="G117" s="69"/>
      <c r="H117" s="69">
        <f>IF(H115=0,,ROUND((H111/H115),2))</f>
        <v>0</v>
      </c>
      <c r="I117" s="69"/>
      <c r="J117" s="69">
        <f>IF(J115=0,,ROUND((J111/J115),2))</f>
        <v>0</v>
      </c>
      <c r="K117" s="41"/>
      <c r="AA117"/>
    </row>
    <row r="118" spans="1:27" ht="4.5" customHeight="1">
      <c r="A118" s="11"/>
      <c r="B118" s="76"/>
      <c r="C118" s="32"/>
      <c r="D118" s="32"/>
      <c r="E118" s="116"/>
      <c r="F118" s="116"/>
      <c r="G118" s="32"/>
      <c r="H118" s="32"/>
      <c r="I118" s="32"/>
      <c r="J118" s="32"/>
      <c r="K118" s="41"/>
      <c r="AA118"/>
    </row>
    <row r="119" spans="1:27" ht="15" customHeight="1" thickBot="1">
      <c r="A119" s="11"/>
      <c r="B119" s="171" t="s">
        <v>161</v>
      </c>
      <c r="C119" s="32"/>
      <c r="D119" s="32"/>
      <c r="E119" s="32"/>
      <c r="F119" s="78"/>
      <c r="G119" s="71"/>
      <c r="H119" s="71"/>
      <c r="I119" s="71"/>
      <c r="J119" s="70"/>
      <c r="K119" s="41"/>
      <c r="AA119"/>
    </row>
    <row r="120" spans="1:27" ht="15.75" thickBot="1">
      <c r="A120" s="11"/>
      <c r="B120" s="449" t="s">
        <v>71</v>
      </c>
      <c r="C120" s="450"/>
      <c r="D120" s="450"/>
      <c r="E120" s="77"/>
      <c r="F120" s="78"/>
      <c r="G120" s="79"/>
      <c r="H120" s="80"/>
      <c r="I120" s="80"/>
      <c r="J120" s="199"/>
      <c r="K120" s="81"/>
      <c r="AA120"/>
    </row>
    <row r="121" spans="1:27" ht="9" customHeight="1" thickBot="1">
      <c r="A121" s="11"/>
      <c r="B121" s="32"/>
      <c r="C121" s="32"/>
      <c r="D121" s="32"/>
      <c r="E121" s="32"/>
      <c r="F121" s="32"/>
      <c r="G121" s="32"/>
      <c r="H121" s="32"/>
      <c r="I121" s="32"/>
      <c r="J121" s="32"/>
      <c r="K121" s="32"/>
      <c r="AA121"/>
    </row>
    <row r="122" spans="1:27" ht="15.75" thickBot="1">
      <c r="A122" s="11"/>
      <c r="B122" s="201" t="s">
        <v>405</v>
      </c>
      <c r="C122" s="101"/>
      <c r="D122" s="237" t="str">
        <f>CONCATENATE($J$6,"U3")</f>
        <v>P2U3</v>
      </c>
      <c r="E122" s="32"/>
      <c r="F122" s="32"/>
      <c r="G122" s="32"/>
      <c r="H122" s="32"/>
      <c r="I122" s="32"/>
      <c r="J122" s="32"/>
      <c r="K122" s="32"/>
      <c r="AA122"/>
    </row>
    <row r="123" spans="1:27">
      <c r="A123" s="11"/>
      <c r="B123" s="453" t="s">
        <v>67</v>
      </c>
      <c r="C123" s="454"/>
      <c r="D123" s="102"/>
      <c r="E123" s="173" t="s">
        <v>162</v>
      </c>
      <c r="F123" s="455"/>
      <c r="G123" s="455"/>
      <c r="H123" s="456" t="s">
        <v>68</v>
      </c>
      <c r="I123" s="456"/>
      <c r="J123" s="103"/>
      <c r="K123" s="104"/>
      <c r="AA123"/>
    </row>
    <row r="124" spans="1:27" ht="16.5" customHeight="1">
      <c r="A124" s="11"/>
      <c r="B124" s="451" t="s">
        <v>78</v>
      </c>
      <c r="C124" s="452"/>
      <c r="D124" s="452"/>
      <c r="E124" s="95" t="str">
        <f>+E8</f>
        <v>LCRB Recom</v>
      </c>
      <c r="F124" s="95" t="str">
        <f>+F8</f>
        <v>LCRB Request</v>
      </c>
      <c r="G124" s="95"/>
      <c r="H124" s="95" t="s">
        <v>55</v>
      </c>
      <c r="I124" s="95"/>
      <c r="J124" s="95" t="s">
        <v>64</v>
      </c>
      <c r="K124" s="96"/>
      <c r="AA124"/>
    </row>
    <row r="125" spans="1:27">
      <c r="A125" s="11"/>
      <c r="B125" s="73"/>
      <c r="C125" s="33" t="str">
        <f>$C$29</f>
        <v>Direct Clinical Staff Salaries from Salary Analysis</v>
      </c>
      <c r="D125" s="33"/>
      <c r="E125" s="39">
        <f>+F125</f>
        <v>0</v>
      </c>
      <c r="F125" s="338">
        <f>HLOOKUP(D122,'Salary Analysis'!$A$4:$HE$25,3,FALSE)</f>
        <v>0</v>
      </c>
      <c r="G125" s="38"/>
      <c r="H125" s="43">
        <v>0</v>
      </c>
      <c r="I125" s="38"/>
      <c r="J125" s="39">
        <f>F125+H125</f>
        <v>0</v>
      </c>
      <c r="K125" s="40" t="str">
        <f>IF(J140=0,"-",J125/J140)</f>
        <v>-</v>
      </c>
      <c r="AA125"/>
    </row>
    <row r="126" spans="1:27">
      <c r="A126" s="11"/>
      <c r="B126" s="73"/>
      <c r="C126" s="33" t="str">
        <f>$C$30</f>
        <v>Immediate Sup Salaries from Salary Analysis</v>
      </c>
      <c r="D126" s="33"/>
      <c r="E126" s="39">
        <f t="shared" ref="E126:E139" si="12">+F126</f>
        <v>0</v>
      </c>
      <c r="F126" s="338">
        <f>HLOOKUP(D122,'Salary Analysis'!$A$4:$HE$25,4,FALSE)</f>
        <v>0</v>
      </c>
      <c r="G126" s="38"/>
      <c r="H126" s="44">
        <v>0</v>
      </c>
      <c r="I126" s="38"/>
      <c r="J126" s="38">
        <f t="shared" ref="J126:J139" si="13">F126+H126</f>
        <v>0</v>
      </c>
      <c r="K126" s="40" t="str">
        <f>IF(J140=0,"-",J126/J140)</f>
        <v>-</v>
      </c>
      <c r="AA126"/>
    </row>
    <row r="127" spans="1:27">
      <c r="A127" s="11"/>
      <c r="B127" s="73"/>
      <c r="C127" s="33" t="str">
        <f>$C$31</f>
        <v>Clinical Staff Fringe Benefits</v>
      </c>
      <c r="D127" s="33"/>
      <c r="E127" s="39">
        <f t="shared" si="12"/>
        <v>0</v>
      </c>
      <c r="F127" s="43">
        <v>0</v>
      </c>
      <c r="G127" s="38"/>
      <c r="H127" s="44">
        <v>0</v>
      </c>
      <c r="I127" s="38"/>
      <c r="J127" s="38">
        <f t="shared" si="13"/>
        <v>0</v>
      </c>
      <c r="K127" s="40" t="str">
        <f>IF(J140=0,"-",J127/J140)</f>
        <v>-</v>
      </c>
      <c r="AA127"/>
    </row>
    <row r="128" spans="1:27">
      <c r="A128" s="11"/>
      <c r="B128" s="73"/>
      <c r="C128" s="33" t="str">
        <f>$C$32</f>
        <v>Utilities for Direct Client Service Areas</v>
      </c>
      <c r="D128" s="33"/>
      <c r="E128" s="39">
        <f t="shared" si="12"/>
        <v>0</v>
      </c>
      <c r="F128" s="43">
        <v>0</v>
      </c>
      <c r="G128" s="38"/>
      <c r="H128" s="44">
        <v>0</v>
      </c>
      <c r="I128" s="38"/>
      <c r="J128" s="38">
        <f t="shared" si="13"/>
        <v>0</v>
      </c>
      <c r="K128" s="40" t="str">
        <f>IF(J140=0,"-",J128/J140)</f>
        <v>-</v>
      </c>
      <c r="AA128"/>
    </row>
    <row r="129" spans="1:27">
      <c r="A129" s="11"/>
      <c r="B129" s="73"/>
      <c r="C129" s="33" t="str">
        <f>$C$33</f>
        <v>Telephone /Cell Phone/Internet</v>
      </c>
      <c r="D129" s="33"/>
      <c r="E129" s="39">
        <f t="shared" si="12"/>
        <v>0</v>
      </c>
      <c r="F129" s="43">
        <v>0</v>
      </c>
      <c r="G129" s="38"/>
      <c r="H129" s="44">
        <v>0</v>
      </c>
      <c r="I129" s="38"/>
      <c r="J129" s="38">
        <f t="shared" si="13"/>
        <v>0</v>
      </c>
      <c r="K129" s="40" t="str">
        <f>IF(J140=0,"-",J129/J140)</f>
        <v>-</v>
      </c>
      <c r="AA129"/>
    </row>
    <row r="130" spans="1:27">
      <c r="A130" s="11"/>
      <c r="B130" s="73"/>
      <c r="C130" s="33" t="str">
        <f>$C$34</f>
        <v>Consumable Supplies</v>
      </c>
      <c r="D130" s="33"/>
      <c r="E130" s="39">
        <f t="shared" si="12"/>
        <v>0</v>
      </c>
      <c r="F130" s="43">
        <v>0</v>
      </c>
      <c r="G130" s="38"/>
      <c r="H130" s="44">
        <v>0</v>
      </c>
      <c r="I130" s="38"/>
      <c r="J130" s="38">
        <f t="shared" si="13"/>
        <v>0</v>
      </c>
      <c r="K130" s="40" t="str">
        <f>IF(J140=0,"-",J130/J140)</f>
        <v>-</v>
      </c>
      <c r="AA130"/>
    </row>
    <row r="131" spans="1:27">
      <c r="A131" s="11"/>
      <c r="B131" s="73"/>
      <c r="C131" s="33" t="str">
        <f>$C$35</f>
        <v>Non-consumable Supplies</v>
      </c>
      <c r="D131" s="33"/>
      <c r="E131" s="39">
        <f t="shared" si="12"/>
        <v>0</v>
      </c>
      <c r="F131" s="43">
        <v>0</v>
      </c>
      <c r="G131" s="38"/>
      <c r="H131" s="44">
        <v>0</v>
      </c>
      <c r="I131" s="38"/>
      <c r="J131" s="38">
        <f t="shared" si="13"/>
        <v>0</v>
      </c>
      <c r="K131" s="40" t="str">
        <f>IF(J140=0,"-",J131/J140)</f>
        <v>-</v>
      </c>
      <c r="AA131"/>
    </row>
    <row r="132" spans="1:27">
      <c r="A132" s="11"/>
      <c r="B132" s="73"/>
      <c r="C132" s="33" t="str">
        <f>$C$36</f>
        <v>Printing</v>
      </c>
      <c r="D132" s="33"/>
      <c r="E132" s="39">
        <f t="shared" si="12"/>
        <v>0</v>
      </c>
      <c r="F132" s="43">
        <v>0</v>
      </c>
      <c r="G132" s="38"/>
      <c r="H132" s="44">
        <v>0</v>
      </c>
      <c r="I132" s="38"/>
      <c r="J132" s="38">
        <f t="shared" si="13"/>
        <v>0</v>
      </c>
      <c r="K132" s="40" t="str">
        <f>IF(J140=0,"-",J132/J140)</f>
        <v>-</v>
      </c>
      <c r="AA132"/>
    </row>
    <row r="133" spans="1:27">
      <c r="A133" s="11"/>
      <c r="B133" s="73"/>
      <c r="C133" s="33" t="str">
        <f>$C$37</f>
        <v>Mileage</v>
      </c>
      <c r="D133" s="33"/>
      <c r="E133" s="39">
        <f t="shared" si="12"/>
        <v>0</v>
      </c>
      <c r="F133" s="43">
        <v>0</v>
      </c>
      <c r="G133" s="38"/>
      <c r="H133" s="44">
        <v>0</v>
      </c>
      <c r="I133" s="38"/>
      <c r="J133" s="38">
        <f t="shared" si="13"/>
        <v>0</v>
      </c>
      <c r="K133" s="40" t="str">
        <f>IF(J140=0,"-",J133/J140)</f>
        <v>-</v>
      </c>
      <c r="AA133"/>
    </row>
    <row r="134" spans="1:27">
      <c r="A134" s="11"/>
      <c r="B134" s="73"/>
      <c r="C134" s="33" t="str">
        <f>$C$38</f>
        <v>Rent for Direct Client Service Areas</v>
      </c>
      <c r="D134" s="38"/>
      <c r="E134" s="39">
        <f t="shared" si="12"/>
        <v>0</v>
      </c>
      <c r="F134" s="43">
        <v>0</v>
      </c>
      <c r="G134" s="38"/>
      <c r="H134" s="44">
        <v>0</v>
      </c>
      <c r="I134" s="38"/>
      <c r="J134" s="38">
        <f t="shared" si="13"/>
        <v>0</v>
      </c>
      <c r="K134" s="40" t="str">
        <f>IF(J140=0,"-",J134/J140)</f>
        <v>-</v>
      </c>
      <c r="AA134"/>
    </row>
    <row r="135" spans="1:27">
      <c r="A135" s="11"/>
      <c r="B135" s="73"/>
      <c r="C135" s="33" t="str">
        <f>$C$39</f>
        <v>Other</v>
      </c>
      <c r="D135" s="38"/>
      <c r="E135" s="39">
        <f t="shared" si="12"/>
        <v>0</v>
      </c>
      <c r="F135" s="43">
        <v>0</v>
      </c>
      <c r="G135" s="38"/>
      <c r="H135" s="44">
        <v>0</v>
      </c>
      <c r="I135" s="38"/>
      <c r="J135" s="38">
        <f t="shared" si="13"/>
        <v>0</v>
      </c>
      <c r="K135" s="40" t="str">
        <f>IF(J140=0,"-",J135/J140)</f>
        <v>-</v>
      </c>
      <c r="AA135"/>
    </row>
    <row r="136" spans="1:27">
      <c r="A136" s="11"/>
      <c r="B136" s="73"/>
      <c r="C136" s="33" t="str">
        <f>$C$40</f>
        <v>Other</v>
      </c>
      <c r="D136" s="38"/>
      <c r="E136" s="39">
        <f t="shared" si="12"/>
        <v>0</v>
      </c>
      <c r="F136" s="43"/>
      <c r="G136" s="38"/>
      <c r="H136" s="44">
        <v>0</v>
      </c>
      <c r="I136" s="38"/>
      <c r="J136" s="38">
        <f t="shared" si="13"/>
        <v>0</v>
      </c>
      <c r="K136" s="40" t="str">
        <f>IF(J140=0,"-",J136/J140)</f>
        <v>-</v>
      </c>
      <c r="AA136"/>
    </row>
    <row r="137" spans="1:27">
      <c r="A137" s="11"/>
      <c r="B137" s="73"/>
      <c r="C137" s="33" t="str">
        <f>$C$41</f>
        <v>Other</v>
      </c>
      <c r="D137" s="38"/>
      <c r="E137" s="39">
        <f t="shared" si="12"/>
        <v>0</v>
      </c>
      <c r="F137" s="43"/>
      <c r="G137" s="38"/>
      <c r="H137" s="44">
        <v>0</v>
      </c>
      <c r="I137" s="38"/>
      <c r="J137" s="38">
        <f t="shared" si="13"/>
        <v>0</v>
      </c>
      <c r="K137" s="40" t="str">
        <f>IF(J140=0,"-",J137/J140)</f>
        <v>-</v>
      </c>
      <c r="AA137"/>
    </row>
    <row r="138" spans="1:27">
      <c r="A138" s="11"/>
      <c r="B138" s="73"/>
      <c r="C138" s="33" t="str">
        <f>$C$42</f>
        <v>Other</v>
      </c>
      <c r="D138" s="38">
        <f>D105</f>
        <v>0</v>
      </c>
      <c r="E138" s="39">
        <f t="shared" si="12"/>
        <v>0</v>
      </c>
      <c r="F138" s="43"/>
      <c r="G138" s="38"/>
      <c r="H138" s="44">
        <v>0</v>
      </c>
      <c r="I138" s="38"/>
      <c r="J138" s="38">
        <f t="shared" si="13"/>
        <v>0</v>
      </c>
      <c r="K138" s="40" t="str">
        <f>IF(J140=0,"-",J138/J140)</f>
        <v>-</v>
      </c>
      <c r="AA138"/>
    </row>
    <row r="139" spans="1:27">
      <c r="A139" s="11"/>
      <c r="B139" s="73"/>
      <c r="C139" s="33" t="str">
        <f>$C$43</f>
        <v>Other</v>
      </c>
      <c r="D139" s="38">
        <f>D106</f>
        <v>0</v>
      </c>
      <c r="E139" s="39">
        <f t="shared" si="12"/>
        <v>0</v>
      </c>
      <c r="F139" s="43"/>
      <c r="G139" s="60"/>
      <c r="H139" s="49">
        <v>0</v>
      </c>
      <c r="I139" s="60"/>
      <c r="J139" s="60">
        <f t="shared" si="13"/>
        <v>0</v>
      </c>
      <c r="K139" s="40" t="str">
        <f>IF(J140=0,"-",J139/J140)</f>
        <v>-</v>
      </c>
      <c r="AA139"/>
    </row>
    <row r="140" spans="1:27">
      <c r="A140" s="11"/>
      <c r="B140" s="74" t="s">
        <v>59</v>
      </c>
      <c r="C140" s="33"/>
      <c r="D140" s="33"/>
      <c r="E140" s="61">
        <f>ROUND(SUM(E125:E139),0)</f>
        <v>0</v>
      </c>
      <c r="F140" s="61">
        <f>ROUND(SUM(F125:F139),0)</f>
        <v>0</v>
      </c>
      <c r="G140" s="52">
        <f>IF($J140=0,0,(F140/$J140))</f>
        <v>0</v>
      </c>
      <c r="H140" s="54">
        <f>SUM(H125:H139)</f>
        <v>0</v>
      </c>
      <c r="I140" s="52">
        <f>IF($J140=0,0,(H140/$J140))</f>
        <v>0</v>
      </c>
      <c r="J140" s="61">
        <f>ROUND(SUM(J125:J139),0)</f>
        <v>0</v>
      </c>
      <c r="K140" s="55" t="str">
        <f>IF(J140=0,"-",J140/J140)</f>
        <v>-</v>
      </c>
      <c r="AA140"/>
    </row>
    <row r="141" spans="1:27">
      <c r="A141" s="11"/>
      <c r="B141" s="74"/>
      <c r="C141" s="33" t="s">
        <v>58</v>
      </c>
      <c r="D141" s="33"/>
      <c r="E141" s="62">
        <f>IF(E$78=0,0,(E140/E144))</f>
        <v>0</v>
      </c>
      <c r="F141" s="63">
        <f>IF(F144=0,0,(F140/F144))</f>
        <v>0</v>
      </c>
      <c r="G141" s="64"/>
      <c r="H141" s="63">
        <f>IF(H144=0,0,(H140/H144))</f>
        <v>0</v>
      </c>
      <c r="I141" s="45"/>
      <c r="J141" s="63">
        <f>IF(J144=0,0,(J140/J144))</f>
        <v>0</v>
      </c>
      <c r="K141" s="40"/>
      <c r="AA141"/>
    </row>
    <row r="142" spans="1:27">
      <c r="A142" s="11"/>
      <c r="B142" s="74" t="s">
        <v>79</v>
      </c>
      <c r="C142" s="34"/>
      <c r="D142" s="34"/>
      <c r="E142" s="39">
        <f>ROUND(+F142,0)</f>
        <v>0</v>
      </c>
      <c r="F142" s="43"/>
      <c r="G142" s="38"/>
      <c r="H142" s="43"/>
      <c r="I142" s="38"/>
      <c r="J142" s="38">
        <f>ROUND(F142+H142,0)</f>
        <v>0</v>
      </c>
      <c r="K142" s="35"/>
      <c r="AA142"/>
    </row>
    <row r="143" spans="1:27">
      <c r="A143" s="11"/>
      <c r="B143" s="75"/>
      <c r="C143" s="33" t="s">
        <v>58</v>
      </c>
      <c r="D143" s="33"/>
      <c r="E143" s="62">
        <f>IF(E144=0,0,(E142/E144))</f>
        <v>0</v>
      </c>
      <c r="F143" s="62">
        <f>IF(F144=0,0,(F142/F144))</f>
        <v>0</v>
      </c>
      <c r="G143" s="33"/>
      <c r="H143" s="62">
        <f>IF(H144=0,0,(H142/H144))</f>
        <v>0</v>
      </c>
      <c r="I143" s="33"/>
      <c r="J143" s="62">
        <f>IF(J144=0,0,(J142/J144))</f>
        <v>0</v>
      </c>
      <c r="K143" s="35"/>
      <c r="AA143"/>
    </row>
    <row r="144" spans="1:27">
      <c r="A144" s="11"/>
      <c r="B144" s="74" t="s">
        <v>49</v>
      </c>
      <c r="C144" s="33"/>
      <c r="D144" s="33"/>
      <c r="E144" s="61">
        <f>ROUND(E140+E142,0)</f>
        <v>0</v>
      </c>
      <c r="F144" s="61">
        <f>ROUND(F140+F142,0)</f>
        <v>0</v>
      </c>
      <c r="G144" s="65"/>
      <c r="H144" s="61">
        <f>ROUND(H140+H142,0)</f>
        <v>0</v>
      </c>
      <c r="I144" s="65"/>
      <c r="J144" s="61">
        <f>ROUND(J140+J142,0)</f>
        <v>0</v>
      </c>
      <c r="K144" s="35"/>
      <c r="AA144"/>
    </row>
    <row r="145" spans="1:27">
      <c r="A145" s="11"/>
      <c r="B145" s="73"/>
      <c r="C145" s="33" t="s">
        <v>69</v>
      </c>
      <c r="D145" s="33"/>
      <c r="E145" s="45">
        <f>IF(E$48=0,0,(E144/E$48))</f>
        <v>0</v>
      </c>
      <c r="F145" s="64">
        <f>IF(F$48=0,0,(F144/F$48))</f>
        <v>0</v>
      </c>
      <c r="G145" s="33"/>
      <c r="H145" s="64">
        <f>IF(H$48=0,0,(H144/H$48))</f>
        <v>0</v>
      </c>
      <c r="I145" s="33"/>
      <c r="J145" s="64">
        <f>IF(J$48=0,0,(J144/J$48))</f>
        <v>0</v>
      </c>
      <c r="K145" s="35"/>
      <c r="AA145"/>
    </row>
    <row r="146" spans="1:27" ht="6.75" customHeight="1">
      <c r="A146" s="11"/>
      <c r="B146" s="75"/>
      <c r="C146" s="32"/>
      <c r="D146" s="32"/>
      <c r="E146" s="32"/>
      <c r="F146" s="32"/>
      <c r="G146" s="32"/>
      <c r="H146" s="32"/>
      <c r="I146" s="32"/>
      <c r="J146" s="32"/>
      <c r="K146" s="41"/>
      <c r="AA146"/>
    </row>
    <row r="147" spans="1:27">
      <c r="A147" s="11"/>
      <c r="B147" s="76" t="s">
        <v>70</v>
      </c>
      <c r="C147" s="32"/>
      <c r="D147" s="32"/>
      <c r="E147" s="67">
        <f>+F147</f>
        <v>0</v>
      </c>
      <c r="F147" s="68"/>
      <c r="G147" s="67"/>
      <c r="H147" s="68"/>
      <c r="I147" s="67"/>
      <c r="J147" s="67">
        <f>F147+H147</f>
        <v>0</v>
      </c>
      <c r="K147" s="41"/>
      <c r="AA147"/>
    </row>
    <row r="148" spans="1:27">
      <c r="A148" s="11"/>
      <c r="B148" s="171" t="s">
        <v>178</v>
      </c>
      <c r="C148" s="32"/>
      <c r="D148" s="32"/>
      <c r="E148" s="67">
        <f>+F148</f>
        <v>0</v>
      </c>
      <c r="F148" s="68"/>
      <c r="G148" s="67"/>
      <c r="H148" s="68"/>
      <c r="I148" s="67"/>
      <c r="J148" s="67">
        <f>F148+H148</f>
        <v>0</v>
      </c>
      <c r="K148" s="41"/>
      <c r="AA148"/>
    </row>
    <row r="149" spans="1:27">
      <c r="A149" s="11"/>
      <c r="B149" s="76" t="s">
        <v>50</v>
      </c>
      <c r="C149" s="32"/>
      <c r="D149" s="32"/>
      <c r="E149" s="69">
        <f>IF(E147=0,0,ROUND((E144/E147),2))</f>
        <v>0</v>
      </c>
      <c r="F149" s="69">
        <f>IF(F147=0,0,ROUND((F144/F147),2))</f>
        <v>0</v>
      </c>
      <c r="G149" s="69"/>
      <c r="H149" s="69">
        <f>IF(H147=0,0,ROUND((H144/H147),2))</f>
        <v>0</v>
      </c>
      <c r="I149" s="69"/>
      <c r="J149" s="69">
        <f>IF(J147=0,0,ROUND((J144/J147),2))</f>
        <v>0</v>
      </c>
      <c r="K149" s="41"/>
      <c r="AA149"/>
    </row>
    <row r="150" spans="1:27">
      <c r="A150" s="11"/>
      <c r="B150" s="76" t="str">
        <f>CONCATENATE("Unit of Service Cost Requested from ",Control!$B$4)</f>
        <v>Unit of Service Cost Requested from LCRB</v>
      </c>
      <c r="C150" s="32"/>
      <c r="D150" s="32"/>
      <c r="E150" s="69">
        <f>IF(E148=0,,ROUND((E144/E148),2))</f>
        <v>0</v>
      </c>
      <c r="F150" s="69">
        <f>IF(F148=0,,ROUND((F144/F148),2))</f>
        <v>0</v>
      </c>
      <c r="G150" s="69"/>
      <c r="H150" s="69">
        <f>IF(H148=0,,ROUND((H144/H148),2))</f>
        <v>0</v>
      </c>
      <c r="I150" s="69"/>
      <c r="J150" s="69">
        <f>IF(J148=0,,ROUND((J144/J148),2))</f>
        <v>0</v>
      </c>
      <c r="K150" s="41"/>
      <c r="AA150"/>
    </row>
    <row r="151" spans="1:27" ht="4.5" customHeight="1">
      <c r="A151" s="11"/>
      <c r="B151" s="76"/>
      <c r="C151" s="32"/>
      <c r="D151" s="32"/>
      <c r="E151" s="116"/>
      <c r="F151" s="116"/>
      <c r="G151" s="32"/>
      <c r="H151" s="32"/>
      <c r="I151" s="32"/>
      <c r="J151" s="32"/>
      <c r="K151" s="41"/>
      <c r="AA151"/>
    </row>
    <row r="152" spans="1:27" ht="18" customHeight="1" thickBot="1">
      <c r="A152" s="11"/>
      <c r="B152" s="171" t="s">
        <v>161</v>
      </c>
      <c r="C152" s="32"/>
      <c r="D152" s="32"/>
      <c r="E152" s="32"/>
      <c r="F152" s="78"/>
      <c r="G152" s="71"/>
      <c r="H152" s="71"/>
      <c r="I152" s="71"/>
      <c r="J152" s="70"/>
      <c r="K152" s="41"/>
      <c r="AA152"/>
    </row>
    <row r="153" spans="1:27" ht="15.75" thickBot="1">
      <c r="A153" s="11"/>
      <c r="B153" s="449" t="s">
        <v>51</v>
      </c>
      <c r="C153" s="450"/>
      <c r="D153" s="450"/>
      <c r="E153" s="77"/>
      <c r="F153" s="78"/>
      <c r="G153" s="79"/>
      <c r="H153" s="80"/>
      <c r="I153" s="80"/>
      <c r="J153" s="199"/>
      <c r="K153" s="81"/>
      <c r="AA153"/>
    </row>
    <row r="154" spans="1:27" ht="9" customHeight="1" thickBot="1">
      <c r="A154" s="11"/>
      <c r="B154" s="32"/>
      <c r="C154" s="32"/>
      <c r="D154" s="32"/>
      <c r="E154" s="32"/>
      <c r="F154" s="32"/>
      <c r="G154" s="32"/>
      <c r="H154" s="32"/>
      <c r="I154" s="32"/>
      <c r="J154" s="32"/>
      <c r="K154" s="32"/>
      <c r="AA154"/>
    </row>
    <row r="155" spans="1:27" ht="15.75" thickBot="1">
      <c r="A155" s="11"/>
      <c r="B155" s="201" t="s">
        <v>406</v>
      </c>
      <c r="C155" s="101"/>
      <c r="D155" s="237" t="str">
        <f>CONCATENATE($J$6,"U4")</f>
        <v>P2U4</v>
      </c>
      <c r="E155" s="32"/>
      <c r="F155" s="32"/>
      <c r="G155" s="32"/>
      <c r="H155" s="32"/>
      <c r="I155" s="32"/>
      <c r="J155" s="32"/>
      <c r="K155" s="32"/>
      <c r="AA155"/>
    </row>
    <row r="156" spans="1:27">
      <c r="A156" s="11"/>
      <c r="B156" s="453" t="s">
        <v>67</v>
      </c>
      <c r="C156" s="454"/>
      <c r="D156" s="102"/>
      <c r="E156" s="173" t="s">
        <v>162</v>
      </c>
      <c r="F156" s="455"/>
      <c r="G156" s="455"/>
      <c r="H156" s="456" t="s">
        <v>68</v>
      </c>
      <c r="I156" s="456"/>
      <c r="J156" s="103"/>
      <c r="K156" s="104"/>
      <c r="AA156"/>
    </row>
    <row r="157" spans="1:27" ht="16.5" customHeight="1">
      <c r="A157" s="11"/>
      <c r="B157" s="451" t="s">
        <v>78</v>
      </c>
      <c r="C157" s="452"/>
      <c r="D157" s="452"/>
      <c r="E157" s="95" t="str">
        <f>+E8</f>
        <v>LCRB Recom</v>
      </c>
      <c r="F157" s="95" t="str">
        <f>+F8</f>
        <v>LCRB Request</v>
      </c>
      <c r="G157" s="95"/>
      <c r="H157" s="95" t="s">
        <v>55</v>
      </c>
      <c r="I157" s="95"/>
      <c r="J157" s="95" t="s">
        <v>64</v>
      </c>
      <c r="K157" s="96"/>
      <c r="AA157"/>
    </row>
    <row r="158" spans="1:27">
      <c r="A158" s="11"/>
      <c r="B158" s="73"/>
      <c r="C158" s="33" t="str">
        <f>$C$29</f>
        <v>Direct Clinical Staff Salaries from Salary Analysis</v>
      </c>
      <c r="D158" s="33"/>
      <c r="E158" s="39">
        <f>+F158</f>
        <v>0</v>
      </c>
      <c r="F158" s="338">
        <f>HLOOKUP(D155,'Salary Analysis'!$A$4:$HE$25,3,FALSE)</f>
        <v>0</v>
      </c>
      <c r="G158" s="38"/>
      <c r="H158" s="43">
        <v>0</v>
      </c>
      <c r="I158" s="38"/>
      <c r="J158" s="39">
        <f>F158+H158</f>
        <v>0</v>
      </c>
      <c r="K158" s="40" t="str">
        <f>IF(J173=0,"-",J158/J173)</f>
        <v>-</v>
      </c>
      <c r="AA158"/>
    </row>
    <row r="159" spans="1:27">
      <c r="A159" s="11"/>
      <c r="B159" s="73"/>
      <c r="C159" s="33" t="str">
        <f>$C$30</f>
        <v>Immediate Sup Salaries from Salary Analysis</v>
      </c>
      <c r="D159" s="33"/>
      <c r="E159" s="39">
        <f t="shared" ref="E159:E172" si="14">+F159</f>
        <v>0</v>
      </c>
      <c r="F159" s="338">
        <f>HLOOKUP(D155,'Salary Analysis'!$A$4:$HE$25,4,FALSE)</f>
        <v>0</v>
      </c>
      <c r="G159" s="38"/>
      <c r="H159" s="44">
        <v>0</v>
      </c>
      <c r="I159" s="38"/>
      <c r="J159" s="38">
        <f t="shared" ref="J159:J172" si="15">F159+H159</f>
        <v>0</v>
      </c>
      <c r="K159" s="40" t="str">
        <f>IF(J173=0,"-",J159/J173)</f>
        <v>-</v>
      </c>
      <c r="AA159"/>
    </row>
    <row r="160" spans="1:27">
      <c r="A160" s="11"/>
      <c r="B160" s="73"/>
      <c r="C160" s="33" t="str">
        <f>$C$31</f>
        <v>Clinical Staff Fringe Benefits</v>
      </c>
      <c r="D160" s="33"/>
      <c r="E160" s="39">
        <f t="shared" si="14"/>
        <v>0</v>
      </c>
      <c r="F160" s="43">
        <v>0</v>
      </c>
      <c r="G160" s="38"/>
      <c r="H160" s="44">
        <v>0</v>
      </c>
      <c r="I160" s="38"/>
      <c r="J160" s="38">
        <f t="shared" si="15"/>
        <v>0</v>
      </c>
      <c r="K160" s="40" t="str">
        <f>IF(J173=0,"-",J160/J173)</f>
        <v>-</v>
      </c>
      <c r="AA160"/>
    </row>
    <row r="161" spans="1:27">
      <c r="A161" s="11"/>
      <c r="B161" s="73"/>
      <c r="C161" s="33" t="str">
        <f>$C$32</f>
        <v>Utilities for Direct Client Service Areas</v>
      </c>
      <c r="D161" s="33"/>
      <c r="E161" s="39">
        <f t="shared" si="14"/>
        <v>0</v>
      </c>
      <c r="F161" s="43">
        <v>0</v>
      </c>
      <c r="G161" s="38"/>
      <c r="H161" s="44">
        <v>0</v>
      </c>
      <c r="I161" s="38"/>
      <c r="J161" s="38">
        <f t="shared" si="15"/>
        <v>0</v>
      </c>
      <c r="K161" s="40" t="str">
        <f>IF(J173=0,"-",J161/J173)</f>
        <v>-</v>
      </c>
      <c r="AA161"/>
    </row>
    <row r="162" spans="1:27">
      <c r="A162" s="11"/>
      <c r="B162" s="73"/>
      <c r="C162" s="33" t="str">
        <f>$C$33</f>
        <v>Telephone /Cell Phone/Internet</v>
      </c>
      <c r="D162" s="33"/>
      <c r="E162" s="39">
        <f t="shared" si="14"/>
        <v>0</v>
      </c>
      <c r="F162" s="43">
        <v>0</v>
      </c>
      <c r="G162" s="38"/>
      <c r="H162" s="44">
        <v>0</v>
      </c>
      <c r="I162" s="38"/>
      <c r="J162" s="38">
        <f t="shared" si="15"/>
        <v>0</v>
      </c>
      <c r="K162" s="40" t="str">
        <f>IF(J173=0,"-",J162/J173)</f>
        <v>-</v>
      </c>
      <c r="AA162"/>
    </row>
    <row r="163" spans="1:27">
      <c r="A163" s="11"/>
      <c r="B163" s="73"/>
      <c r="C163" s="33" t="str">
        <f>$C$34</f>
        <v>Consumable Supplies</v>
      </c>
      <c r="D163" s="33"/>
      <c r="E163" s="39">
        <f t="shared" si="14"/>
        <v>0</v>
      </c>
      <c r="F163" s="43">
        <v>0</v>
      </c>
      <c r="G163" s="38"/>
      <c r="H163" s="44">
        <v>0</v>
      </c>
      <c r="I163" s="38"/>
      <c r="J163" s="38">
        <f t="shared" si="15"/>
        <v>0</v>
      </c>
      <c r="K163" s="40" t="str">
        <f>IF(J173=0,"-",J163/J173)</f>
        <v>-</v>
      </c>
      <c r="AA163"/>
    </row>
    <row r="164" spans="1:27">
      <c r="A164" s="11"/>
      <c r="B164" s="73"/>
      <c r="C164" s="33" t="str">
        <f>$C$35</f>
        <v>Non-consumable Supplies</v>
      </c>
      <c r="D164" s="33"/>
      <c r="E164" s="39">
        <f t="shared" si="14"/>
        <v>0</v>
      </c>
      <c r="F164" s="43">
        <v>0</v>
      </c>
      <c r="G164" s="38"/>
      <c r="H164" s="44">
        <v>0</v>
      </c>
      <c r="I164" s="38"/>
      <c r="J164" s="38">
        <f t="shared" si="15"/>
        <v>0</v>
      </c>
      <c r="K164" s="40" t="str">
        <f>IF(J173=0,"-",J164/J173)</f>
        <v>-</v>
      </c>
      <c r="AA164"/>
    </row>
    <row r="165" spans="1:27">
      <c r="A165" s="11"/>
      <c r="B165" s="73"/>
      <c r="C165" s="33" t="str">
        <f>$C$36</f>
        <v>Printing</v>
      </c>
      <c r="D165" s="33"/>
      <c r="E165" s="39">
        <f t="shared" si="14"/>
        <v>0</v>
      </c>
      <c r="F165" s="43">
        <v>0</v>
      </c>
      <c r="G165" s="38"/>
      <c r="H165" s="44">
        <v>0</v>
      </c>
      <c r="I165" s="38"/>
      <c r="J165" s="38">
        <f t="shared" si="15"/>
        <v>0</v>
      </c>
      <c r="K165" s="40" t="str">
        <f>IF(J173=0,"-",J165/J173)</f>
        <v>-</v>
      </c>
      <c r="AA165"/>
    </row>
    <row r="166" spans="1:27">
      <c r="A166" s="11"/>
      <c r="B166" s="73"/>
      <c r="C166" s="33" t="str">
        <f>$C$37</f>
        <v>Mileage</v>
      </c>
      <c r="D166" s="33"/>
      <c r="E166" s="39">
        <f t="shared" si="14"/>
        <v>0</v>
      </c>
      <c r="F166" s="43">
        <v>0</v>
      </c>
      <c r="G166" s="38"/>
      <c r="H166" s="44">
        <v>0</v>
      </c>
      <c r="I166" s="38"/>
      <c r="J166" s="38">
        <f t="shared" si="15"/>
        <v>0</v>
      </c>
      <c r="K166" s="40" t="str">
        <f>IF(J173=0,"-",J166/J173)</f>
        <v>-</v>
      </c>
      <c r="AA166"/>
    </row>
    <row r="167" spans="1:27">
      <c r="A167" s="11"/>
      <c r="B167" s="73"/>
      <c r="C167" s="33" t="str">
        <f>$C$38</f>
        <v>Rent for Direct Client Service Areas</v>
      </c>
      <c r="D167" s="38"/>
      <c r="E167" s="39">
        <f t="shared" si="14"/>
        <v>0</v>
      </c>
      <c r="F167" s="43">
        <v>0</v>
      </c>
      <c r="G167" s="38"/>
      <c r="H167" s="44">
        <v>0</v>
      </c>
      <c r="I167" s="38"/>
      <c r="J167" s="38">
        <f t="shared" si="15"/>
        <v>0</v>
      </c>
      <c r="K167" s="40" t="str">
        <f>IF(J173=0,"-",J167/J173)</f>
        <v>-</v>
      </c>
      <c r="AA167"/>
    </row>
    <row r="168" spans="1:27">
      <c r="A168" s="11"/>
      <c r="B168" s="73"/>
      <c r="C168" s="33" t="str">
        <f>$C$39</f>
        <v>Other</v>
      </c>
      <c r="D168" s="38"/>
      <c r="E168" s="39">
        <f t="shared" si="14"/>
        <v>0</v>
      </c>
      <c r="F168" s="43">
        <v>0</v>
      </c>
      <c r="G168" s="38"/>
      <c r="H168" s="44">
        <v>0</v>
      </c>
      <c r="I168" s="38"/>
      <c r="J168" s="38">
        <f t="shared" si="15"/>
        <v>0</v>
      </c>
      <c r="K168" s="40" t="str">
        <f>IF(J173=0,"-",J168/J173)</f>
        <v>-</v>
      </c>
      <c r="AA168"/>
    </row>
    <row r="169" spans="1:27">
      <c r="A169" s="11"/>
      <c r="B169" s="73"/>
      <c r="C169" s="33" t="str">
        <f>$C$40</f>
        <v>Other</v>
      </c>
      <c r="D169" s="38"/>
      <c r="E169" s="39">
        <f t="shared" si="14"/>
        <v>0</v>
      </c>
      <c r="F169" s="43"/>
      <c r="G169" s="38"/>
      <c r="H169" s="44">
        <v>0</v>
      </c>
      <c r="I169" s="38"/>
      <c r="J169" s="38">
        <f t="shared" si="15"/>
        <v>0</v>
      </c>
      <c r="K169" s="40" t="str">
        <f>IF(J173=0,"-",J169/J173)</f>
        <v>-</v>
      </c>
      <c r="AA169"/>
    </row>
    <row r="170" spans="1:27">
      <c r="A170" s="11"/>
      <c r="B170" s="73"/>
      <c r="C170" s="33" t="str">
        <f>$C$41</f>
        <v>Other</v>
      </c>
      <c r="D170" s="38"/>
      <c r="E170" s="39">
        <f t="shared" si="14"/>
        <v>0</v>
      </c>
      <c r="F170" s="43"/>
      <c r="G170" s="38"/>
      <c r="H170" s="44">
        <v>0</v>
      </c>
      <c r="I170" s="38"/>
      <c r="J170" s="38">
        <f t="shared" si="15"/>
        <v>0</v>
      </c>
      <c r="K170" s="40" t="str">
        <f>IF(J173=0,"-",J170/J173)</f>
        <v>-</v>
      </c>
      <c r="AA170"/>
    </row>
    <row r="171" spans="1:27">
      <c r="A171" s="11"/>
      <c r="B171" s="73"/>
      <c r="C171" s="33" t="str">
        <f>$C$42</f>
        <v>Other</v>
      </c>
      <c r="D171" s="38">
        <f>D138</f>
        <v>0</v>
      </c>
      <c r="E171" s="39">
        <f t="shared" si="14"/>
        <v>0</v>
      </c>
      <c r="F171" s="43"/>
      <c r="G171" s="38"/>
      <c r="H171" s="44">
        <v>0</v>
      </c>
      <c r="I171" s="38"/>
      <c r="J171" s="38">
        <f t="shared" si="15"/>
        <v>0</v>
      </c>
      <c r="K171" s="40" t="str">
        <f>IF(J173=0,"-",J171/J173)</f>
        <v>-</v>
      </c>
      <c r="AA171"/>
    </row>
    <row r="172" spans="1:27">
      <c r="A172" s="11"/>
      <c r="B172" s="73"/>
      <c r="C172" s="33" t="str">
        <f>$C$43</f>
        <v>Other</v>
      </c>
      <c r="D172" s="38">
        <f>D139</f>
        <v>0</v>
      </c>
      <c r="E172" s="39">
        <f t="shared" si="14"/>
        <v>0</v>
      </c>
      <c r="F172" s="43"/>
      <c r="G172" s="60"/>
      <c r="H172" s="49">
        <v>0</v>
      </c>
      <c r="I172" s="60"/>
      <c r="J172" s="60">
        <f t="shared" si="15"/>
        <v>0</v>
      </c>
      <c r="K172" s="40" t="str">
        <f>IF(J173=0,"-",J172/J173)</f>
        <v>-</v>
      </c>
      <c r="AA172"/>
    </row>
    <row r="173" spans="1:27">
      <c r="A173" s="11"/>
      <c r="B173" s="74" t="s">
        <v>59</v>
      </c>
      <c r="C173" s="33"/>
      <c r="D173" s="33"/>
      <c r="E173" s="61">
        <f>ROUND(SUM(E158:E172),0)</f>
        <v>0</v>
      </c>
      <c r="F173" s="61">
        <f>ROUND(SUM(F158:F172),0)</f>
        <v>0</v>
      </c>
      <c r="G173" s="52">
        <f>IF($J173=0,0,(F173/$J173))</f>
        <v>0</v>
      </c>
      <c r="H173" s="54">
        <f>SUM(H158:H172)</f>
        <v>0</v>
      </c>
      <c r="I173" s="52">
        <f>IF($J173=0,0,(H173/$J173))</f>
        <v>0</v>
      </c>
      <c r="J173" s="61">
        <f>ROUND(SUM(J158:J172),0)</f>
        <v>0</v>
      </c>
      <c r="K173" s="55" t="str">
        <f>IF(J173=0,"-",J173/J173)</f>
        <v>-</v>
      </c>
      <c r="AA173"/>
    </row>
    <row r="174" spans="1:27">
      <c r="A174" s="11"/>
      <c r="B174" s="74"/>
      <c r="C174" s="33" t="s">
        <v>58</v>
      </c>
      <c r="D174" s="33"/>
      <c r="E174" s="62">
        <f>IF(E$78=0,0,(E173/E177))</f>
        <v>0</v>
      </c>
      <c r="F174" s="63">
        <f>IF(F177=0,0,(F173/F177))</f>
        <v>0</v>
      </c>
      <c r="G174" s="64"/>
      <c r="H174" s="63">
        <f>IF(H177=0,0,(H173/H177))</f>
        <v>0</v>
      </c>
      <c r="I174" s="45"/>
      <c r="J174" s="63">
        <f>IF(J177=0,0,(J173/J177))</f>
        <v>0</v>
      </c>
      <c r="K174" s="40"/>
      <c r="AA174"/>
    </row>
    <row r="175" spans="1:27">
      <c r="A175" s="11"/>
      <c r="B175" s="74" t="s">
        <v>79</v>
      </c>
      <c r="C175" s="34"/>
      <c r="D175" s="34"/>
      <c r="E175" s="39">
        <f>ROUND(+F175,0)</f>
        <v>0</v>
      </c>
      <c r="F175" s="43"/>
      <c r="G175" s="38"/>
      <c r="H175" s="43"/>
      <c r="I175" s="38"/>
      <c r="J175" s="38">
        <f>ROUND(F175+H175,0)</f>
        <v>0</v>
      </c>
      <c r="K175" s="35"/>
      <c r="AA175"/>
    </row>
    <row r="176" spans="1:27">
      <c r="A176" s="11"/>
      <c r="B176" s="75"/>
      <c r="C176" s="33" t="s">
        <v>58</v>
      </c>
      <c r="D176" s="33"/>
      <c r="E176" s="62">
        <f>IF(E177=0,0,(E175/E177))</f>
        <v>0</v>
      </c>
      <c r="F176" s="62">
        <f>IF(F177=0,0,(F175/F177))</f>
        <v>0</v>
      </c>
      <c r="G176" s="33"/>
      <c r="H176" s="62">
        <f>IF(H177=0,0,(H175/H177))</f>
        <v>0</v>
      </c>
      <c r="I176" s="33"/>
      <c r="J176" s="62">
        <f>IF(J177=0,0,(J175/J177))</f>
        <v>0</v>
      </c>
      <c r="K176" s="35"/>
      <c r="AA176"/>
    </row>
    <row r="177" spans="1:27">
      <c r="A177" s="11"/>
      <c r="B177" s="74" t="s">
        <v>49</v>
      </c>
      <c r="C177" s="33"/>
      <c r="D177" s="33"/>
      <c r="E177" s="61">
        <f>ROUND(E173+E175,0)</f>
        <v>0</v>
      </c>
      <c r="F177" s="61">
        <f>ROUND(F173+F175,0)</f>
        <v>0</v>
      </c>
      <c r="G177" s="65"/>
      <c r="H177" s="61">
        <f>ROUND(H173+H175,0)</f>
        <v>0</v>
      </c>
      <c r="I177" s="65"/>
      <c r="J177" s="61">
        <f>ROUND(J173+J175,0)</f>
        <v>0</v>
      </c>
      <c r="K177" s="35"/>
      <c r="AA177"/>
    </row>
    <row r="178" spans="1:27">
      <c r="A178" s="11"/>
      <c r="B178" s="73"/>
      <c r="C178" s="33" t="s">
        <v>69</v>
      </c>
      <c r="D178" s="33"/>
      <c r="E178" s="45">
        <f>IF(E$48=0,0,(E177/E$48))</f>
        <v>0</v>
      </c>
      <c r="F178" s="64">
        <f>IF(F$48=0,0,(F177/F$48))</f>
        <v>0</v>
      </c>
      <c r="G178" s="33"/>
      <c r="H178" s="64">
        <f>IF(H$48=0,0,(H177/H$48))</f>
        <v>0</v>
      </c>
      <c r="I178" s="33"/>
      <c r="J178" s="64">
        <f>IF(J$48=0,0,(J177/J$48))</f>
        <v>0</v>
      </c>
      <c r="K178" s="35"/>
      <c r="AA178"/>
    </row>
    <row r="179" spans="1:27" ht="6" customHeight="1">
      <c r="A179" s="11"/>
      <c r="B179" s="75"/>
      <c r="C179" s="32"/>
      <c r="D179" s="32"/>
      <c r="E179" s="32"/>
      <c r="F179" s="32"/>
      <c r="G179" s="32"/>
      <c r="H179" s="32"/>
      <c r="I179" s="32"/>
      <c r="J179" s="32"/>
      <c r="K179" s="41"/>
      <c r="AA179"/>
    </row>
    <row r="180" spans="1:27">
      <c r="A180" s="11"/>
      <c r="B180" s="76" t="s">
        <v>70</v>
      </c>
      <c r="C180" s="32"/>
      <c r="D180" s="32"/>
      <c r="E180" s="67">
        <f>+F180</f>
        <v>0</v>
      </c>
      <c r="F180" s="68"/>
      <c r="G180" s="67"/>
      <c r="H180" s="68"/>
      <c r="I180" s="67"/>
      <c r="J180" s="67">
        <f>F180+H180</f>
        <v>0</v>
      </c>
      <c r="K180" s="41"/>
      <c r="AA180"/>
    </row>
    <row r="181" spans="1:27">
      <c r="A181" s="11"/>
      <c r="B181" s="171" t="s">
        <v>178</v>
      </c>
      <c r="C181" s="32"/>
      <c r="D181" s="32"/>
      <c r="E181" s="67">
        <f>+F181</f>
        <v>0</v>
      </c>
      <c r="F181" s="68"/>
      <c r="G181" s="67"/>
      <c r="H181" s="68"/>
      <c r="I181" s="67"/>
      <c r="J181" s="67">
        <f>F181+H181</f>
        <v>0</v>
      </c>
      <c r="K181" s="41"/>
      <c r="AA181"/>
    </row>
    <row r="182" spans="1:27">
      <c r="A182" s="11"/>
      <c r="B182" s="76" t="s">
        <v>50</v>
      </c>
      <c r="C182" s="32"/>
      <c r="D182" s="32"/>
      <c r="E182" s="69">
        <f>IF(E180=0,0,ROUND((E177/E180),2))</f>
        <v>0</v>
      </c>
      <c r="F182" s="69">
        <f>IF(F180=0,0,ROUND((F177/F180),2))</f>
        <v>0</v>
      </c>
      <c r="G182" s="69"/>
      <c r="H182" s="69">
        <f>IF(H180=0,0,ROUND((H177/H180),2))</f>
        <v>0</v>
      </c>
      <c r="I182" s="69"/>
      <c r="J182" s="69">
        <f>IF(J180=0,0,ROUND((J177/J180),2))</f>
        <v>0</v>
      </c>
      <c r="K182" s="41"/>
      <c r="AA182"/>
    </row>
    <row r="183" spans="1:27">
      <c r="A183" s="11"/>
      <c r="B183" s="76" t="str">
        <f>CONCATENATE("Unit of Service Cost Requested from ",Control!$B$4)</f>
        <v>Unit of Service Cost Requested from LCRB</v>
      </c>
      <c r="C183" s="32"/>
      <c r="D183" s="32"/>
      <c r="E183" s="69">
        <f>IF(E181=0,,ROUND((E177/E181),2))</f>
        <v>0</v>
      </c>
      <c r="F183" s="69">
        <f>IF(F181=0,,ROUND((F177/F181),2))</f>
        <v>0</v>
      </c>
      <c r="G183" s="69"/>
      <c r="H183" s="69">
        <f>IF(H181=0,,ROUND((H177/H181),2))</f>
        <v>0</v>
      </c>
      <c r="I183" s="69"/>
      <c r="J183" s="69">
        <f>IF(J181=0,,ROUND((J177/J181),2))</f>
        <v>0</v>
      </c>
      <c r="K183" s="41"/>
      <c r="AA183"/>
    </row>
    <row r="184" spans="1:27" ht="3" customHeight="1">
      <c r="A184" s="11"/>
      <c r="B184" s="76"/>
      <c r="C184" s="32"/>
      <c r="D184" s="32"/>
      <c r="E184" s="116"/>
      <c r="F184" s="116"/>
      <c r="G184" s="32"/>
      <c r="H184" s="32"/>
      <c r="I184" s="32"/>
      <c r="J184" s="32"/>
      <c r="K184" s="41"/>
      <c r="AA184"/>
    </row>
    <row r="185" spans="1:27" ht="14.25" customHeight="1" thickBot="1">
      <c r="A185" s="11"/>
      <c r="B185" s="171" t="s">
        <v>161</v>
      </c>
      <c r="C185" s="32"/>
      <c r="D185" s="32"/>
      <c r="E185" s="32"/>
      <c r="F185" s="78"/>
      <c r="G185" s="71"/>
      <c r="H185" s="71"/>
      <c r="I185" s="71"/>
      <c r="J185" s="70"/>
      <c r="K185" s="41"/>
      <c r="AA185"/>
    </row>
    <row r="186" spans="1:27" ht="15.75" thickBot="1">
      <c r="A186" s="11"/>
      <c r="B186" s="449" t="s">
        <v>51</v>
      </c>
      <c r="C186" s="450"/>
      <c r="D186" s="450"/>
      <c r="E186" s="77"/>
      <c r="F186" s="78"/>
      <c r="G186" s="79"/>
      <c r="H186" s="80"/>
      <c r="I186" s="80"/>
      <c r="J186" s="199"/>
      <c r="K186" s="81"/>
      <c r="AA186"/>
    </row>
    <row r="187" spans="1:27" ht="8.25" customHeight="1" thickBot="1">
      <c r="A187" s="11"/>
      <c r="B187" s="32"/>
      <c r="C187" s="32"/>
      <c r="D187" s="32"/>
      <c r="E187" s="32"/>
      <c r="F187" s="32"/>
      <c r="G187" s="32"/>
      <c r="H187" s="32"/>
      <c r="I187" s="32"/>
      <c r="J187" s="32"/>
      <c r="K187" s="32"/>
      <c r="AA187"/>
    </row>
    <row r="188" spans="1:27" ht="15.75" thickBot="1">
      <c r="A188" s="11"/>
      <c r="B188" s="201" t="s">
        <v>407</v>
      </c>
      <c r="C188" s="101"/>
      <c r="D188" s="237" t="str">
        <f>CONCATENATE($J$6,"U5")</f>
        <v>P2U5</v>
      </c>
      <c r="E188" s="32"/>
      <c r="F188" s="32"/>
      <c r="G188" s="32"/>
      <c r="H188" s="32"/>
      <c r="I188" s="32"/>
      <c r="J188" s="32"/>
      <c r="K188" s="32"/>
      <c r="AA188"/>
    </row>
    <row r="189" spans="1:27">
      <c r="A189" s="11"/>
      <c r="B189" s="453" t="s">
        <v>67</v>
      </c>
      <c r="C189" s="454"/>
      <c r="D189" s="102"/>
      <c r="E189" s="173" t="s">
        <v>162</v>
      </c>
      <c r="F189" s="455"/>
      <c r="G189" s="455"/>
      <c r="H189" s="456" t="s">
        <v>68</v>
      </c>
      <c r="I189" s="456"/>
      <c r="J189" s="103"/>
      <c r="K189" s="104"/>
      <c r="AA189"/>
    </row>
    <row r="190" spans="1:27" ht="26.25">
      <c r="A190" s="11"/>
      <c r="B190" s="451" t="s">
        <v>78</v>
      </c>
      <c r="C190" s="452"/>
      <c r="D190" s="452"/>
      <c r="E190" s="95" t="str">
        <f>+E8</f>
        <v>LCRB Recom</v>
      </c>
      <c r="F190" s="95" t="str">
        <f>+F8</f>
        <v>LCRB Request</v>
      </c>
      <c r="G190" s="95"/>
      <c r="H190" s="95" t="s">
        <v>55</v>
      </c>
      <c r="I190" s="95"/>
      <c r="J190" s="95" t="s">
        <v>64</v>
      </c>
      <c r="K190" s="96"/>
      <c r="AA190"/>
    </row>
    <row r="191" spans="1:27">
      <c r="A191" s="11"/>
      <c r="B191" s="73"/>
      <c r="C191" s="33" t="str">
        <f>$C$29</f>
        <v>Direct Clinical Staff Salaries from Salary Analysis</v>
      </c>
      <c r="D191" s="33"/>
      <c r="E191" s="39">
        <f>+F191</f>
        <v>0</v>
      </c>
      <c r="F191" s="338">
        <f>HLOOKUP(D188,'Salary Analysis'!$A$4:$HE$25,3,FALSE)</f>
        <v>0</v>
      </c>
      <c r="G191" s="38"/>
      <c r="H191" s="43">
        <v>0</v>
      </c>
      <c r="I191" s="38"/>
      <c r="J191" s="39">
        <f>F191+H191</f>
        <v>0</v>
      </c>
      <c r="K191" s="40" t="str">
        <f>IF(J206=0,"-",J191/J206)</f>
        <v>-</v>
      </c>
      <c r="AA191"/>
    </row>
    <row r="192" spans="1:27">
      <c r="A192" s="11"/>
      <c r="B192" s="73"/>
      <c r="C192" s="33" t="str">
        <f>$C$30</f>
        <v>Immediate Sup Salaries from Salary Analysis</v>
      </c>
      <c r="D192" s="33"/>
      <c r="E192" s="39">
        <f t="shared" ref="E192:E205" si="16">+F192</f>
        <v>0</v>
      </c>
      <c r="F192" s="338">
        <f>HLOOKUP(D188,'Salary Analysis'!$A$4:$HE$25,4,FALSE)</f>
        <v>0</v>
      </c>
      <c r="G192" s="38"/>
      <c r="H192" s="44">
        <v>0</v>
      </c>
      <c r="I192" s="38"/>
      <c r="J192" s="38">
        <f t="shared" ref="J192:J205" si="17">F192+H192</f>
        <v>0</v>
      </c>
      <c r="K192" s="40" t="str">
        <f>IF(J206=0,"-",J192/J206)</f>
        <v>-</v>
      </c>
      <c r="AA192"/>
    </row>
    <row r="193" spans="1:27">
      <c r="A193" s="11"/>
      <c r="B193" s="73"/>
      <c r="C193" s="33" t="str">
        <f>$C$31</f>
        <v>Clinical Staff Fringe Benefits</v>
      </c>
      <c r="D193" s="33"/>
      <c r="E193" s="39">
        <f t="shared" si="16"/>
        <v>0</v>
      </c>
      <c r="F193" s="43">
        <v>0</v>
      </c>
      <c r="G193" s="38"/>
      <c r="H193" s="44">
        <v>0</v>
      </c>
      <c r="I193" s="38"/>
      <c r="J193" s="38">
        <f t="shared" si="17"/>
        <v>0</v>
      </c>
      <c r="K193" s="40" t="str">
        <f>IF(J206=0,"-",J193/J206)</f>
        <v>-</v>
      </c>
      <c r="AA193"/>
    </row>
    <row r="194" spans="1:27">
      <c r="A194" s="11"/>
      <c r="B194" s="73"/>
      <c r="C194" s="33" t="str">
        <f>$C$32</f>
        <v>Utilities for Direct Client Service Areas</v>
      </c>
      <c r="D194" s="33"/>
      <c r="E194" s="39">
        <f t="shared" si="16"/>
        <v>0</v>
      </c>
      <c r="F194" s="43">
        <v>0</v>
      </c>
      <c r="G194" s="38"/>
      <c r="H194" s="44">
        <v>0</v>
      </c>
      <c r="I194" s="38"/>
      <c r="J194" s="38">
        <f t="shared" si="17"/>
        <v>0</v>
      </c>
      <c r="K194" s="40" t="str">
        <f>IF(J206=0,"-",J194/J206)</f>
        <v>-</v>
      </c>
      <c r="AA194"/>
    </row>
    <row r="195" spans="1:27">
      <c r="A195" s="11"/>
      <c r="B195" s="73"/>
      <c r="C195" s="33" t="str">
        <f>$C$33</f>
        <v>Telephone /Cell Phone/Internet</v>
      </c>
      <c r="D195" s="33"/>
      <c r="E195" s="39">
        <f t="shared" si="16"/>
        <v>0</v>
      </c>
      <c r="F195" s="43">
        <v>0</v>
      </c>
      <c r="G195" s="38"/>
      <c r="H195" s="44">
        <v>0</v>
      </c>
      <c r="I195" s="38"/>
      <c r="J195" s="38">
        <f t="shared" si="17"/>
        <v>0</v>
      </c>
      <c r="K195" s="40" t="str">
        <f>IF(J206=0,"-",J195/J206)</f>
        <v>-</v>
      </c>
      <c r="AA195"/>
    </row>
    <row r="196" spans="1:27">
      <c r="A196" s="11"/>
      <c r="B196" s="73"/>
      <c r="C196" s="33" t="str">
        <f>$C$34</f>
        <v>Consumable Supplies</v>
      </c>
      <c r="D196" s="33"/>
      <c r="E196" s="39">
        <f t="shared" si="16"/>
        <v>0</v>
      </c>
      <c r="F196" s="43">
        <v>0</v>
      </c>
      <c r="G196" s="38"/>
      <c r="H196" s="44">
        <v>0</v>
      </c>
      <c r="I196" s="38"/>
      <c r="J196" s="38">
        <f t="shared" si="17"/>
        <v>0</v>
      </c>
      <c r="K196" s="40" t="str">
        <f>IF(J206=0,"-",J196/J206)</f>
        <v>-</v>
      </c>
      <c r="AA196"/>
    </row>
    <row r="197" spans="1:27">
      <c r="A197" s="11"/>
      <c r="B197" s="73"/>
      <c r="C197" s="33" t="str">
        <f>$C$35</f>
        <v>Non-consumable Supplies</v>
      </c>
      <c r="D197" s="33"/>
      <c r="E197" s="39">
        <f t="shared" si="16"/>
        <v>0</v>
      </c>
      <c r="F197" s="43">
        <v>0</v>
      </c>
      <c r="G197" s="38"/>
      <c r="H197" s="44">
        <v>0</v>
      </c>
      <c r="I197" s="38"/>
      <c r="J197" s="38">
        <f t="shared" si="17"/>
        <v>0</v>
      </c>
      <c r="K197" s="40" t="str">
        <f>IF(J206=0,"-",J197/J206)</f>
        <v>-</v>
      </c>
      <c r="AA197"/>
    </row>
    <row r="198" spans="1:27">
      <c r="A198" s="11"/>
      <c r="B198" s="73"/>
      <c r="C198" s="33" t="str">
        <f>$C$36</f>
        <v>Printing</v>
      </c>
      <c r="D198" s="33"/>
      <c r="E198" s="39">
        <f t="shared" si="16"/>
        <v>0</v>
      </c>
      <c r="F198" s="43">
        <v>0</v>
      </c>
      <c r="G198" s="38"/>
      <c r="H198" s="44">
        <v>0</v>
      </c>
      <c r="I198" s="38"/>
      <c r="J198" s="38">
        <f t="shared" si="17"/>
        <v>0</v>
      </c>
      <c r="K198" s="40" t="str">
        <f>IF(J206=0,"-",J198/J206)</f>
        <v>-</v>
      </c>
      <c r="AA198"/>
    </row>
    <row r="199" spans="1:27">
      <c r="A199" s="11"/>
      <c r="B199" s="73"/>
      <c r="C199" s="33" t="str">
        <f>$C$37</f>
        <v>Mileage</v>
      </c>
      <c r="D199" s="33"/>
      <c r="E199" s="39">
        <f t="shared" si="16"/>
        <v>0</v>
      </c>
      <c r="F199" s="43">
        <v>0</v>
      </c>
      <c r="G199" s="38"/>
      <c r="H199" s="44">
        <v>0</v>
      </c>
      <c r="I199" s="38"/>
      <c r="J199" s="38">
        <f t="shared" si="17"/>
        <v>0</v>
      </c>
      <c r="K199" s="40" t="str">
        <f>IF(J206=0,"-",J199/J206)</f>
        <v>-</v>
      </c>
      <c r="AA199"/>
    </row>
    <row r="200" spans="1:27">
      <c r="A200" s="11"/>
      <c r="B200" s="73"/>
      <c r="C200" s="33" t="str">
        <f>$C$38</f>
        <v>Rent for Direct Client Service Areas</v>
      </c>
      <c r="D200" s="72"/>
      <c r="E200" s="39">
        <f t="shared" si="16"/>
        <v>0</v>
      </c>
      <c r="F200" s="43">
        <v>0</v>
      </c>
      <c r="G200" s="38"/>
      <c r="H200" s="44">
        <v>0</v>
      </c>
      <c r="I200" s="38"/>
      <c r="J200" s="38">
        <f t="shared" si="17"/>
        <v>0</v>
      </c>
      <c r="K200" s="40" t="str">
        <f>IF(J206=0,"-",J200/J206)</f>
        <v>-</v>
      </c>
      <c r="AA200"/>
    </row>
    <row r="201" spans="1:27">
      <c r="A201" s="11"/>
      <c r="B201" s="73"/>
      <c r="C201" s="33" t="str">
        <f>$C$39</f>
        <v>Other</v>
      </c>
      <c r="D201" s="72"/>
      <c r="E201" s="39">
        <f t="shared" si="16"/>
        <v>0</v>
      </c>
      <c r="F201" s="43">
        <v>0</v>
      </c>
      <c r="G201" s="38"/>
      <c r="H201" s="44">
        <v>0</v>
      </c>
      <c r="I201" s="38"/>
      <c r="J201" s="38">
        <f t="shared" si="17"/>
        <v>0</v>
      </c>
      <c r="K201" s="40" t="str">
        <f>IF(J206=0,"-",J201/J206)</f>
        <v>-</v>
      </c>
      <c r="AA201"/>
    </row>
    <row r="202" spans="1:27">
      <c r="A202" s="11"/>
      <c r="B202" s="73"/>
      <c r="C202" s="33" t="str">
        <f>$C$40</f>
        <v>Other</v>
      </c>
      <c r="D202" s="72"/>
      <c r="E202" s="39">
        <f t="shared" si="16"/>
        <v>0</v>
      </c>
      <c r="F202" s="43"/>
      <c r="G202" s="38"/>
      <c r="H202" s="44">
        <v>0</v>
      </c>
      <c r="I202" s="38"/>
      <c r="J202" s="38">
        <f t="shared" si="17"/>
        <v>0</v>
      </c>
      <c r="K202" s="40" t="str">
        <f>IF(J206=0,"-",J202/J206)</f>
        <v>-</v>
      </c>
      <c r="AA202"/>
    </row>
    <row r="203" spans="1:27">
      <c r="A203" s="11"/>
      <c r="B203" s="73"/>
      <c r="C203" s="33" t="str">
        <f>$C$41</f>
        <v>Other</v>
      </c>
      <c r="D203" s="72"/>
      <c r="E203" s="39">
        <f t="shared" si="16"/>
        <v>0</v>
      </c>
      <c r="F203" s="43"/>
      <c r="G203" s="38"/>
      <c r="H203" s="44">
        <v>0</v>
      </c>
      <c r="I203" s="38"/>
      <c r="J203" s="38">
        <f t="shared" si="17"/>
        <v>0</v>
      </c>
      <c r="K203" s="40" t="str">
        <f>IF(J206=0,"-",J203/J206)</f>
        <v>-</v>
      </c>
      <c r="AA203"/>
    </row>
    <row r="204" spans="1:27">
      <c r="A204" s="11"/>
      <c r="B204" s="73"/>
      <c r="C204" s="33" t="str">
        <f>$C$42</f>
        <v>Other</v>
      </c>
      <c r="D204" s="72">
        <f>D72</f>
        <v>0</v>
      </c>
      <c r="E204" s="39">
        <f t="shared" si="16"/>
        <v>0</v>
      </c>
      <c r="F204" s="43"/>
      <c r="G204" s="38"/>
      <c r="H204" s="44">
        <v>0</v>
      </c>
      <c r="I204" s="38"/>
      <c r="J204" s="38">
        <f t="shared" si="17"/>
        <v>0</v>
      </c>
      <c r="K204" s="40" t="str">
        <f>IF(J206=0,"-",J204/J206)</f>
        <v>-</v>
      </c>
      <c r="AA204"/>
    </row>
    <row r="205" spans="1:27">
      <c r="A205" s="11"/>
      <c r="B205" s="73"/>
      <c r="C205" s="33" t="str">
        <f>$C$43</f>
        <v>Other</v>
      </c>
      <c r="D205" s="72">
        <f>D73</f>
        <v>0</v>
      </c>
      <c r="E205" s="39">
        <f t="shared" si="16"/>
        <v>0</v>
      </c>
      <c r="F205" s="43"/>
      <c r="G205" s="60"/>
      <c r="H205" s="49">
        <v>0</v>
      </c>
      <c r="I205" s="60"/>
      <c r="J205" s="60">
        <f t="shared" si="17"/>
        <v>0</v>
      </c>
      <c r="K205" s="40" t="str">
        <f>IF(J206=0,"-",J205/J206)</f>
        <v>-</v>
      </c>
      <c r="AA205"/>
    </row>
    <row r="206" spans="1:27">
      <c r="A206" s="11"/>
      <c r="B206" s="74" t="s">
        <v>59</v>
      </c>
      <c r="C206" s="33"/>
      <c r="D206" s="33"/>
      <c r="E206" s="61">
        <f>ROUND(SUM(E191:E205),0)</f>
        <v>0</v>
      </c>
      <c r="F206" s="61">
        <f>ROUND(SUM(F191:F205),0)</f>
        <v>0</v>
      </c>
      <c r="G206" s="52">
        <f>IF($J206=0,0,(F206/$J206))</f>
        <v>0</v>
      </c>
      <c r="H206" s="54">
        <f>SUM(H191:H205)</f>
        <v>0</v>
      </c>
      <c r="I206" s="52">
        <f>IF($J206=0,0,(H206/$J206))</f>
        <v>0</v>
      </c>
      <c r="J206" s="61">
        <f>ROUND(SUM(J191:J205),0)</f>
        <v>0</v>
      </c>
      <c r="K206" s="55" t="str">
        <f>IF(J206=0,"-",J206/J206)</f>
        <v>-</v>
      </c>
      <c r="AA206"/>
    </row>
    <row r="207" spans="1:27">
      <c r="A207" s="11"/>
      <c r="B207" s="74"/>
      <c r="C207" s="33" t="s">
        <v>58</v>
      </c>
      <c r="D207" s="33"/>
      <c r="E207" s="62">
        <f>IF(E$78=0,0,(E206/E210))</f>
        <v>0</v>
      </c>
      <c r="F207" s="63">
        <f>IF(F210=0,0,(F206/F210))</f>
        <v>0</v>
      </c>
      <c r="G207" s="64"/>
      <c r="H207" s="63">
        <f>IF(H210=0,0,(H206/H210))</f>
        <v>0</v>
      </c>
      <c r="I207" s="45"/>
      <c r="J207" s="63">
        <f>IF(J210=0,0,(J206/J210))</f>
        <v>0</v>
      </c>
      <c r="K207" s="40"/>
      <c r="AA207"/>
    </row>
    <row r="208" spans="1:27">
      <c r="A208" s="11"/>
      <c r="B208" s="74" t="s">
        <v>79</v>
      </c>
      <c r="C208" s="34"/>
      <c r="D208" s="34"/>
      <c r="E208" s="39">
        <f>ROUND(+F208,0)</f>
        <v>0</v>
      </c>
      <c r="F208" s="43"/>
      <c r="G208" s="38"/>
      <c r="H208" s="43"/>
      <c r="I208" s="38"/>
      <c r="J208" s="38">
        <f>ROUND(F208+H208,0)</f>
        <v>0</v>
      </c>
      <c r="K208" s="35"/>
      <c r="AA208"/>
    </row>
    <row r="209" spans="1:27">
      <c r="A209" s="11"/>
      <c r="B209" s="75"/>
      <c r="C209" s="33" t="s">
        <v>58</v>
      </c>
      <c r="D209" s="33"/>
      <c r="E209" s="62">
        <f>IF(E210=0,0,(E208/E210))</f>
        <v>0</v>
      </c>
      <c r="F209" s="62">
        <f>IF(F210=0,0,(F208/F210))</f>
        <v>0</v>
      </c>
      <c r="G209" s="33"/>
      <c r="H209" s="62">
        <f>IF(H210=0,0,(H208/H210))</f>
        <v>0</v>
      </c>
      <c r="I209" s="33"/>
      <c r="J209" s="62">
        <f>IF(J210=0,0,(J208/J210))</f>
        <v>0</v>
      </c>
      <c r="K209" s="35"/>
      <c r="AA209"/>
    </row>
    <row r="210" spans="1:27">
      <c r="A210" s="11"/>
      <c r="B210" s="74" t="s">
        <v>49</v>
      </c>
      <c r="C210" s="33"/>
      <c r="D210" s="33"/>
      <c r="E210" s="61">
        <f>ROUND(E206+E208,0)</f>
        <v>0</v>
      </c>
      <c r="F210" s="61">
        <f>ROUND(F206+F208,0)</f>
        <v>0</v>
      </c>
      <c r="G210" s="65"/>
      <c r="H210" s="61">
        <f>ROUND(H206+H208,0)</f>
        <v>0</v>
      </c>
      <c r="I210" s="65"/>
      <c r="J210" s="61">
        <f>ROUND(J206+J208,0)</f>
        <v>0</v>
      </c>
      <c r="K210" s="35"/>
      <c r="AA210"/>
    </row>
    <row r="211" spans="1:27">
      <c r="A211" s="11"/>
      <c r="B211" s="73"/>
      <c r="C211" s="33" t="s">
        <v>69</v>
      </c>
      <c r="D211" s="33"/>
      <c r="E211" s="45">
        <f>IF(E$48=0,0,(E210/E$48))</f>
        <v>0</v>
      </c>
      <c r="F211" s="64">
        <f>IF(F$48=0,0,(F210/F$48))</f>
        <v>0</v>
      </c>
      <c r="G211" s="33"/>
      <c r="H211" s="64">
        <f>IF(H$48=0,0,(H210/H$48))</f>
        <v>0</v>
      </c>
      <c r="I211" s="33"/>
      <c r="J211" s="64">
        <f>IF(J$48=0,0,(J210/J$48))</f>
        <v>0</v>
      </c>
      <c r="K211" s="35"/>
      <c r="AA211"/>
    </row>
    <row r="212" spans="1:27" ht="5.25" customHeight="1">
      <c r="A212" s="11"/>
      <c r="B212" s="75"/>
      <c r="C212" s="32"/>
      <c r="D212" s="32"/>
      <c r="E212" s="32"/>
      <c r="F212" s="32"/>
      <c r="G212" s="32"/>
      <c r="H212" s="32"/>
      <c r="I212" s="32"/>
      <c r="J212" s="32"/>
      <c r="K212" s="41"/>
      <c r="AA212"/>
    </row>
    <row r="213" spans="1:27">
      <c r="A213" s="11"/>
      <c r="B213" s="76" t="s">
        <v>70</v>
      </c>
      <c r="C213" s="32"/>
      <c r="D213" s="32"/>
      <c r="E213" s="67">
        <f>+F213</f>
        <v>0</v>
      </c>
      <c r="F213" s="68"/>
      <c r="G213" s="67"/>
      <c r="H213" s="68"/>
      <c r="I213" s="67"/>
      <c r="J213" s="67">
        <f>F213+H213</f>
        <v>0</v>
      </c>
      <c r="K213" s="41"/>
      <c r="AA213"/>
    </row>
    <row r="214" spans="1:27">
      <c r="A214" s="11"/>
      <c r="B214" s="171" t="s">
        <v>178</v>
      </c>
      <c r="C214" s="32"/>
      <c r="D214" s="32"/>
      <c r="E214" s="67">
        <f>+F214</f>
        <v>0</v>
      </c>
      <c r="F214" s="68"/>
      <c r="G214" s="67"/>
      <c r="H214" s="68"/>
      <c r="I214" s="67"/>
      <c r="J214" s="67">
        <f>F214+H214</f>
        <v>0</v>
      </c>
      <c r="K214" s="41"/>
      <c r="AA214"/>
    </row>
    <row r="215" spans="1:27">
      <c r="A215" s="11"/>
      <c r="B215" s="76" t="s">
        <v>50</v>
      </c>
      <c r="C215" s="32"/>
      <c r="D215" s="32"/>
      <c r="E215" s="69">
        <f>IF(E213=0,0,ROUND((E210/E213),2))</f>
        <v>0</v>
      </c>
      <c r="F215" s="69">
        <f>IF(F213=0,0,ROUND((F210/F213),2))</f>
        <v>0</v>
      </c>
      <c r="G215" s="69"/>
      <c r="H215" s="69">
        <f>IF(H213=0,0,ROUND((H210/H213),2))</f>
        <v>0</v>
      </c>
      <c r="I215" s="69"/>
      <c r="J215" s="69">
        <f>IF(J213=0,0,ROUND((J210/J213),2))</f>
        <v>0</v>
      </c>
      <c r="K215" s="41"/>
      <c r="AA215"/>
    </row>
    <row r="216" spans="1:27">
      <c r="A216" s="11"/>
      <c r="B216" s="76" t="str">
        <f>CONCATENATE("Unit of Service Cost Requested from ",Control!$B$4)</f>
        <v>Unit of Service Cost Requested from LCRB</v>
      </c>
      <c r="C216" s="32"/>
      <c r="D216" s="32"/>
      <c r="E216" s="69">
        <f>IF(E214=0,,ROUND((E210/E214),2))</f>
        <v>0</v>
      </c>
      <c r="F216" s="69">
        <f>IF(F214=0,,ROUND((F210/F214),2))</f>
        <v>0</v>
      </c>
      <c r="G216" s="69"/>
      <c r="H216" s="69">
        <f>IF(H214=0,,ROUND((H210/H214),2))</f>
        <v>0</v>
      </c>
      <c r="I216" s="69"/>
      <c r="J216" s="69">
        <f>IF(J214=0,,ROUND((J210/J214),2))</f>
        <v>0</v>
      </c>
      <c r="K216" s="41"/>
      <c r="AA216"/>
    </row>
    <row r="217" spans="1:27" ht="4.5" customHeight="1">
      <c r="A217" s="11"/>
      <c r="B217" s="76"/>
      <c r="C217" s="32"/>
      <c r="D217" s="32"/>
      <c r="E217" s="116"/>
      <c r="F217" s="116"/>
      <c r="G217" s="32"/>
      <c r="H217" s="32"/>
      <c r="I217" s="32"/>
      <c r="J217" s="32"/>
      <c r="K217" s="41"/>
      <c r="AA217"/>
    </row>
    <row r="218" spans="1:27" ht="15" customHeight="1" thickBot="1">
      <c r="A218" s="11"/>
      <c r="B218" s="171" t="s">
        <v>161</v>
      </c>
      <c r="C218" s="32"/>
      <c r="D218" s="32"/>
      <c r="E218" s="32"/>
      <c r="F218" s="78"/>
      <c r="G218" s="71"/>
      <c r="H218" s="71"/>
      <c r="I218" s="71"/>
      <c r="J218" s="70"/>
      <c r="K218" s="41"/>
      <c r="AA218"/>
    </row>
    <row r="219" spans="1:27" ht="15.75" thickBot="1">
      <c r="A219" s="11"/>
      <c r="B219" s="449" t="s">
        <v>51</v>
      </c>
      <c r="C219" s="450"/>
      <c r="D219" s="450"/>
      <c r="E219" s="77"/>
      <c r="F219" s="78"/>
      <c r="G219" s="79"/>
      <c r="H219" s="80"/>
      <c r="I219" s="80"/>
      <c r="J219" s="199"/>
      <c r="K219" s="81"/>
      <c r="AA219"/>
    </row>
    <row r="220" spans="1:27" ht="7.5" customHeight="1" thickBot="1">
      <c r="A220" s="11"/>
      <c r="B220" s="32"/>
      <c r="C220" s="32"/>
      <c r="D220" s="32"/>
      <c r="E220" s="32"/>
      <c r="F220" s="32"/>
      <c r="G220" s="32"/>
      <c r="H220" s="32"/>
      <c r="I220" s="32"/>
      <c r="J220" s="32"/>
      <c r="K220" s="32"/>
      <c r="AA220"/>
    </row>
    <row r="221" spans="1:27" ht="15.75" thickBot="1">
      <c r="A221" s="11"/>
      <c r="B221" s="201" t="s">
        <v>408</v>
      </c>
      <c r="C221" s="101"/>
      <c r="D221" s="237" t="str">
        <f>CONCATENATE($J$6,"U6")</f>
        <v>P2U6</v>
      </c>
      <c r="E221" s="32"/>
      <c r="F221" s="32"/>
      <c r="G221" s="32"/>
      <c r="H221" s="32"/>
      <c r="I221" s="32"/>
      <c r="J221" s="32"/>
      <c r="K221" s="32"/>
      <c r="AA221"/>
    </row>
    <row r="222" spans="1:27">
      <c r="A222" s="11"/>
      <c r="B222" s="453" t="s">
        <v>67</v>
      </c>
      <c r="C222" s="454"/>
      <c r="D222" s="102"/>
      <c r="E222" s="173" t="s">
        <v>162</v>
      </c>
      <c r="F222" s="455"/>
      <c r="G222" s="455"/>
      <c r="H222" s="456" t="s">
        <v>68</v>
      </c>
      <c r="I222" s="456"/>
      <c r="J222" s="103"/>
      <c r="K222" s="104"/>
      <c r="AA222"/>
    </row>
    <row r="223" spans="1:27" ht="26.25">
      <c r="A223" s="11"/>
      <c r="B223" s="451" t="s">
        <v>78</v>
      </c>
      <c r="C223" s="452"/>
      <c r="D223" s="452"/>
      <c r="E223" s="95" t="str">
        <f>+E8</f>
        <v>LCRB Recom</v>
      </c>
      <c r="F223" s="95" t="str">
        <f>+F8</f>
        <v>LCRB Request</v>
      </c>
      <c r="G223" s="95"/>
      <c r="H223" s="95" t="s">
        <v>55</v>
      </c>
      <c r="I223" s="95"/>
      <c r="J223" s="95" t="s">
        <v>64</v>
      </c>
      <c r="K223" s="96"/>
      <c r="AA223"/>
    </row>
    <row r="224" spans="1:27">
      <c r="A224" s="11"/>
      <c r="B224" s="73"/>
      <c r="C224" s="33" t="str">
        <f>$C$29</f>
        <v>Direct Clinical Staff Salaries from Salary Analysis</v>
      </c>
      <c r="D224" s="33"/>
      <c r="E224" s="39">
        <f>+F224</f>
        <v>0</v>
      </c>
      <c r="F224" s="338">
        <f>HLOOKUP(D221,'Salary Analysis'!$A$4:$HE$25,3,FALSE)</f>
        <v>0</v>
      </c>
      <c r="G224" s="38"/>
      <c r="H224" s="43">
        <v>0</v>
      </c>
      <c r="I224" s="38"/>
      <c r="J224" s="39">
        <f>F224+H224</f>
        <v>0</v>
      </c>
      <c r="K224" s="40" t="str">
        <f>IF(J239=0,"-",J224/J239)</f>
        <v>-</v>
      </c>
      <c r="AA224"/>
    </row>
    <row r="225" spans="1:27">
      <c r="A225" s="11"/>
      <c r="B225" s="73"/>
      <c r="C225" s="33" t="str">
        <f>$C$30</f>
        <v>Immediate Sup Salaries from Salary Analysis</v>
      </c>
      <c r="D225" s="33"/>
      <c r="E225" s="39">
        <f t="shared" ref="E225:E238" si="18">+F225</f>
        <v>0</v>
      </c>
      <c r="F225" s="338">
        <f>HLOOKUP(D221,'Salary Analysis'!$A$4:$HE$25,4,FALSE)</f>
        <v>0</v>
      </c>
      <c r="G225" s="38"/>
      <c r="H225" s="44">
        <v>0</v>
      </c>
      <c r="I225" s="38"/>
      <c r="J225" s="38">
        <f t="shared" ref="J225:J238" si="19">F225+H225</f>
        <v>0</v>
      </c>
      <c r="K225" s="40" t="str">
        <f>IF(J239=0,"-",J225/J239)</f>
        <v>-</v>
      </c>
      <c r="AA225"/>
    </row>
    <row r="226" spans="1:27">
      <c r="A226" s="11"/>
      <c r="B226" s="73"/>
      <c r="C226" s="33" t="str">
        <f>$C$31</f>
        <v>Clinical Staff Fringe Benefits</v>
      </c>
      <c r="D226" s="33"/>
      <c r="E226" s="39">
        <f t="shared" si="18"/>
        <v>0</v>
      </c>
      <c r="F226" s="43">
        <v>0</v>
      </c>
      <c r="G226" s="38"/>
      <c r="H226" s="44">
        <v>0</v>
      </c>
      <c r="I226" s="38"/>
      <c r="J226" s="38">
        <f t="shared" si="19"/>
        <v>0</v>
      </c>
      <c r="K226" s="40" t="str">
        <f>IF(J239=0,"-",J226/J239)</f>
        <v>-</v>
      </c>
      <c r="AA226"/>
    </row>
    <row r="227" spans="1:27">
      <c r="A227" s="11"/>
      <c r="B227" s="73"/>
      <c r="C227" s="33" t="str">
        <f>$C$32</f>
        <v>Utilities for Direct Client Service Areas</v>
      </c>
      <c r="D227" s="33"/>
      <c r="E227" s="39">
        <f t="shared" si="18"/>
        <v>0</v>
      </c>
      <c r="F227" s="43">
        <v>0</v>
      </c>
      <c r="G227" s="38"/>
      <c r="H227" s="44">
        <v>0</v>
      </c>
      <c r="I227" s="38"/>
      <c r="J227" s="38">
        <f t="shared" si="19"/>
        <v>0</v>
      </c>
      <c r="K227" s="40" t="str">
        <f>IF(J239=0,"-",J227/J239)</f>
        <v>-</v>
      </c>
      <c r="AA227"/>
    </row>
    <row r="228" spans="1:27">
      <c r="A228" s="11"/>
      <c r="B228" s="73"/>
      <c r="C228" s="33" t="str">
        <f>$C$33</f>
        <v>Telephone /Cell Phone/Internet</v>
      </c>
      <c r="D228" s="33"/>
      <c r="E228" s="39">
        <f t="shared" si="18"/>
        <v>0</v>
      </c>
      <c r="F228" s="43">
        <v>0</v>
      </c>
      <c r="G228" s="38"/>
      <c r="H228" s="44">
        <v>0</v>
      </c>
      <c r="I228" s="38"/>
      <c r="J228" s="38">
        <f t="shared" si="19"/>
        <v>0</v>
      </c>
      <c r="K228" s="40" t="str">
        <f>IF(J239=0,"-",J228/J239)</f>
        <v>-</v>
      </c>
      <c r="AA228"/>
    </row>
    <row r="229" spans="1:27">
      <c r="A229" s="11"/>
      <c r="B229" s="73"/>
      <c r="C229" s="33" t="str">
        <f>$C$34</f>
        <v>Consumable Supplies</v>
      </c>
      <c r="D229" s="33"/>
      <c r="E229" s="39">
        <f t="shared" si="18"/>
        <v>0</v>
      </c>
      <c r="F229" s="43">
        <v>0</v>
      </c>
      <c r="G229" s="38"/>
      <c r="H229" s="44">
        <v>0</v>
      </c>
      <c r="I229" s="38"/>
      <c r="J229" s="38">
        <f t="shared" si="19"/>
        <v>0</v>
      </c>
      <c r="K229" s="40" t="str">
        <f>IF(J239=0,"-",J229/J239)</f>
        <v>-</v>
      </c>
      <c r="AA229"/>
    </row>
    <row r="230" spans="1:27">
      <c r="A230" s="11"/>
      <c r="B230" s="73"/>
      <c r="C230" s="33" t="str">
        <f>$C$35</f>
        <v>Non-consumable Supplies</v>
      </c>
      <c r="D230" s="33"/>
      <c r="E230" s="39">
        <f t="shared" si="18"/>
        <v>0</v>
      </c>
      <c r="F230" s="43">
        <v>0</v>
      </c>
      <c r="G230" s="38"/>
      <c r="H230" s="44">
        <v>0</v>
      </c>
      <c r="I230" s="38"/>
      <c r="J230" s="38">
        <f t="shared" si="19"/>
        <v>0</v>
      </c>
      <c r="K230" s="40" t="str">
        <f>IF(J239=0,"-",J230/J239)</f>
        <v>-</v>
      </c>
      <c r="AA230"/>
    </row>
    <row r="231" spans="1:27">
      <c r="A231" s="11"/>
      <c r="B231" s="73"/>
      <c r="C231" s="33" t="str">
        <f>$C$36</f>
        <v>Printing</v>
      </c>
      <c r="D231" s="33"/>
      <c r="E231" s="39">
        <f t="shared" si="18"/>
        <v>0</v>
      </c>
      <c r="F231" s="43">
        <v>0</v>
      </c>
      <c r="G231" s="38"/>
      <c r="H231" s="44">
        <v>0</v>
      </c>
      <c r="I231" s="38"/>
      <c r="J231" s="38">
        <f t="shared" si="19"/>
        <v>0</v>
      </c>
      <c r="K231" s="40" t="str">
        <f>IF(J239=0,"-",J231/J239)</f>
        <v>-</v>
      </c>
      <c r="AA231"/>
    </row>
    <row r="232" spans="1:27">
      <c r="A232" s="11"/>
      <c r="B232" s="73"/>
      <c r="C232" s="33" t="str">
        <f>$C$37</f>
        <v>Mileage</v>
      </c>
      <c r="D232" s="33"/>
      <c r="E232" s="39">
        <f t="shared" si="18"/>
        <v>0</v>
      </c>
      <c r="F232" s="43">
        <v>0</v>
      </c>
      <c r="G232" s="38"/>
      <c r="H232" s="44">
        <v>0</v>
      </c>
      <c r="I232" s="38"/>
      <c r="J232" s="38">
        <f t="shared" si="19"/>
        <v>0</v>
      </c>
      <c r="K232" s="40" t="str">
        <f>IF(J239=0,"-",J232/J239)</f>
        <v>-</v>
      </c>
      <c r="AA232"/>
    </row>
    <row r="233" spans="1:27">
      <c r="A233" s="11"/>
      <c r="B233" s="73"/>
      <c r="C233" s="33" t="str">
        <f>$C$38</f>
        <v>Rent for Direct Client Service Areas</v>
      </c>
      <c r="D233" s="38"/>
      <c r="E233" s="39">
        <f t="shared" si="18"/>
        <v>0</v>
      </c>
      <c r="F233" s="43">
        <v>0</v>
      </c>
      <c r="G233" s="38"/>
      <c r="H233" s="44">
        <v>0</v>
      </c>
      <c r="I233" s="38"/>
      <c r="J233" s="38">
        <f t="shared" si="19"/>
        <v>0</v>
      </c>
      <c r="K233" s="40" t="str">
        <f>IF(J239=0,"-",J233/J239)</f>
        <v>-</v>
      </c>
      <c r="AA233"/>
    </row>
    <row r="234" spans="1:27">
      <c r="A234" s="11"/>
      <c r="B234" s="73"/>
      <c r="C234" s="33" t="str">
        <f>$C$39</f>
        <v>Other</v>
      </c>
      <c r="D234" s="38"/>
      <c r="E234" s="39">
        <f t="shared" si="18"/>
        <v>0</v>
      </c>
      <c r="F234" s="43">
        <v>0</v>
      </c>
      <c r="G234" s="38"/>
      <c r="H234" s="44">
        <v>0</v>
      </c>
      <c r="I234" s="38"/>
      <c r="J234" s="38">
        <f t="shared" si="19"/>
        <v>0</v>
      </c>
      <c r="K234" s="40" t="str">
        <f>IF(J239=0,"-",J234/J239)</f>
        <v>-</v>
      </c>
      <c r="AA234"/>
    </row>
    <row r="235" spans="1:27">
      <c r="A235" s="11"/>
      <c r="B235" s="73"/>
      <c r="C235" s="33" t="str">
        <f>$C$40</f>
        <v>Other</v>
      </c>
      <c r="D235" s="38"/>
      <c r="E235" s="39">
        <f t="shared" si="18"/>
        <v>0</v>
      </c>
      <c r="F235" s="43"/>
      <c r="G235" s="38"/>
      <c r="H235" s="44">
        <v>0</v>
      </c>
      <c r="I235" s="38"/>
      <c r="J235" s="38">
        <f t="shared" si="19"/>
        <v>0</v>
      </c>
      <c r="K235" s="40" t="str">
        <f>IF(J239=0,"-",J235/J239)</f>
        <v>-</v>
      </c>
      <c r="AA235"/>
    </row>
    <row r="236" spans="1:27">
      <c r="A236" s="11"/>
      <c r="B236" s="73"/>
      <c r="C236" s="33" t="str">
        <f>$C$41</f>
        <v>Other</v>
      </c>
      <c r="D236" s="38"/>
      <c r="E236" s="39">
        <f t="shared" si="18"/>
        <v>0</v>
      </c>
      <c r="F236" s="43"/>
      <c r="G236" s="38"/>
      <c r="H236" s="44">
        <v>0</v>
      </c>
      <c r="I236" s="38"/>
      <c r="J236" s="38">
        <f t="shared" si="19"/>
        <v>0</v>
      </c>
      <c r="K236" s="40" t="str">
        <f>IF(J239=0,"-",J236/J239)</f>
        <v>-</v>
      </c>
      <c r="AA236"/>
    </row>
    <row r="237" spans="1:27">
      <c r="A237" s="11"/>
      <c r="B237" s="73"/>
      <c r="C237" s="33" t="str">
        <f>$C$42</f>
        <v>Other</v>
      </c>
      <c r="D237" s="38">
        <f>D204</f>
        <v>0</v>
      </c>
      <c r="E237" s="39">
        <f t="shared" si="18"/>
        <v>0</v>
      </c>
      <c r="F237" s="43"/>
      <c r="G237" s="38"/>
      <c r="H237" s="44">
        <v>0</v>
      </c>
      <c r="I237" s="38"/>
      <c r="J237" s="38">
        <f t="shared" si="19"/>
        <v>0</v>
      </c>
      <c r="K237" s="40" t="str">
        <f>IF(J239=0,"-",J237/J239)</f>
        <v>-</v>
      </c>
      <c r="AA237"/>
    </row>
    <row r="238" spans="1:27">
      <c r="A238" s="11"/>
      <c r="B238" s="73"/>
      <c r="C238" s="33" t="str">
        <f>$C$43</f>
        <v>Other</v>
      </c>
      <c r="D238" s="38">
        <f>D205</f>
        <v>0</v>
      </c>
      <c r="E238" s="39">
        <f t="shared" si="18"/>
        <v>0</v>
      </c>
      <c r="F238" s="43"/>
      <c r="G238" s="60"/>
      <c r="H238" s="49">
        <v>0</v>
      </c>
      <c r="I238" s="60"/>
      <c r="J238" s="60">
        <f t="shared" si="19"/>
        <v>0</v>
      </c>
      <c r="K238" s="40" t="str">
        <f>IF(J239=0,"-",J238/J239)</f>
        <v>-</v>
      </c>
      <c r="AA238"/>
    </row>
    <row r="239" spans="1:27">
      <c r="A239" s="11"/>
      <c r="B239" s="74" t="s">
        <v>59</v>
      </c>
      <c r="C239" s="33"/>
      <c r="D239" s="33"/>
      <c r="E239" s="61">
        <f>ROUND(SUM(E224:E238),0)</f>
        <v>0</v>
      </c>
      <c r="F239" s="61">
        <f>ROUND(SUM(F224:F238),0)</f>
        <v>0</v>
      </c>
      <c r="G239" s="52">
        <f>IF($J239=0,0,(F239/$J239))</f>
        <v>0</v>
      </c>
      <c r="H239" s="54">
        <f>SUM(H224:H238)</f>
        <v>0</v>
      </c>
      <c r="I239" s="52">
        <f>IF($J239=0,0,(H239/$J239))</f>
        <v>0</v>
      </c>
      <c r="J239" s="61">
        <f>ROUND(SUM(J224:J238),0)</f>
        <v>0</v>
      </c>
      <c r="K239" s="55" t="str">
        <f>IF(J239=0,"-",J239/J239)</f>
        <v>-</v>
      </c>
      <c r="AA239"/>
    </row>
    <row r="240" spans="1:27">
      <c r="A240" s="11"/>
      <c r="B240" s="74"/>
      <c r="C240" s="33" t="s">
        <v>58</v>
      </c>
      <c r="D240" s="33"/>
      <c r="E240" s="62">
        <f>IF(E$78=0,0,(E239/E243))</f>
        <v>0</v>
      </c>
      <c r="F240" s="63">
        <f>IF(F243=0,0,(F239/F243))</f>
        <v>0</v>
      </c>
      <c r="G240" s="64"/>
      <c r="H240" s="63">
        <f>IF(H243=0,0,(H239/H243))</f>
        <v>0</v>
      </c>
      <c r="I240" s="45"/>
      <c r="J240" s="63">
        <f>IF(J243=0,0,(J239/J243))</f>
        <v>0</v>
      </c>
      <c r="K240" s="40"/>
      <c r="AA240"/>
    </row>
    <row r="241" spans="1:27">
      <c r="A241" s="11"/>
      <c r="B241" s="74" t="s">
        <v>79</v>
      </c>
      <c r="C241" s="34"/>
      <c r="D241" s="34"/>
      <c r="E241" s="39">
        <f>ROUND(+F241,0)</f>
        <v>0</v>
      </c>
      <c r="F241" s="43"/>
      <c r="G241" s="38"/>
      <c r="H241" s="43"/>
      <c r="I241" s="38"/>
      <c r="J241" s="38">
        <f>ROUND(F241+H241,0)</f>
        <v>0</v>
      </c>
      <c r="K241" s="35"/>
      <c r="AA241"/>
    </row>
    <row r="242" spans="1:27">
      <c r="A242" s="11"/>
      <c r="B242" s="75"/>
      <c r="C242" s="33" t="s">
        <v>58</v>
      </c>
      <c r="D242" s="33"/>
      <c r="E242" s="62">
        <f>IF(E243=0,0,(E241/E243))</f>
        <v>0</v>
      </c>
      <c r="F242" s="62">
        <f>IF(F243=0,0,(F241/F243))</f>
        <v>0</v>
      </c>
      <c r="G242" s="33"/>
      <c r="H242" s="62">
        <f>IF(H243=0,0,(H241/H243))</f>
        <v>0</v>
      </c>
      <c r="I242" s="33"/>
      <c r="J242" s="62">
        <f>IF(J243=0,0,(J241/J243))</f>
        <v>0</v>
      </c>
      <c r="K242" s="35"/>
      <c r="AA242"/>
    </row>
    <row r="243" spans="1:27">
      <c r="A243" s="11"/>
      <c r="B243" s="74" t="s">
        <v>49</v>
      </c>
      <c r="C243" s="33"/>
      <c r="D243" s="33"/>
      <c r="E243" s="61">
        <f>ROUND(E239+E241,0)</f>
        <v>0</v>
      </c>
      <c r="F243" s="61">
        <f>ROUND(F239+F241,0)</f>
        <v>0</v>
      </c>
      <c r="G243" s="65"/>
      <c r="H243" s="61">
        <f>ROUND(H239+H241,0)</f>
        <v>0</v>
      </c>
      <c r="I243" s="65"/>
      <c r="J243" s="61">
        <f>ROUND(J239+J241,0)</f>
        <v>0</v>
      </c>
      <c r="K243" s="35"/>
      <c r="AA243"/>
    </row>
    <row r="244" spans="1:27">
      <c r="A244" s="11"/>
      <c r="B244" s="73"/>
      <c r="C244" s="33" t="s">
        <v>69</v>
      </c>
      <c r="D244" s="33"/>
      <c r="E244" s="45">
        <f>IF(E$48=0,0,(E243/E$48))</f>
        <v>0</v>
      </c>
      <c r="F244" s="64">
        <f>IF(F$48=0,0,(F243/F$48))</f>
        <v>0</v>
      </c>
      <c r="G244" s="33"/>
      <c r="H244" s="64">
        <f>IF(H$48=0,0,(H243/H$48))</f>
        <v>0</v>
      </c>
      <c r="I244" s="33"/>
      <c r="J244" s="64">
        <f>IF(J$48=0,0,(J243/J$48))</f>
        <v>0</v>
      </c>
      <c r="K244" s="35"/>
      <c r="AA244"/>
    </row>
    <row r="245" spans="1:27" ht="6" customHeight="1">
      <c r="A245" s="11"/>
      <c r="B245" s="75"/>
      <c r="C245" s="32"/>
      <c r="D245" s="32"/>
      <c r="E245" s="32"/>
      <c r="F245" s="32"/>
      <c r="G245" s="32"/>
      <c r="H245" s="32"/>
      <c r="I245" s="32"/>
      <c r="J245" s="32"/>
      <c r="K245" s="41"/>
      <c r="AA245"/>
    </row>
    <row r="246" spans="1:27">
      <c r="A246" s="11"/>
      <c r="B246" s="76" t="s">
        <v>70</v>
      </c>
      <c r="C246" s="32"/>
      <c r="D246" s="32"/>
      <c r="E246" s="67">
        <f>+F246</f>
        <v>0</v>
      </c>
      <c r="F246" s="68"/>
      <c r="G246" s="67"/>
      <c r="H246" s="68"/>
      <c r="I246" s="67"/>
      <c r="J246" s="67">
        <f>F246+H246</f>
        <v>0</v>
      </c>
      <c r="K246" s="41"/>
      <c r="AA246"/>
    </row>
    <row r="247" spans="1:27">
      <c r="A247" s="11"/>
      <c r="B247" s="171" t="s">
        <v>178</v>
      </c>
      <c r="C247" s="32"/>
      <c r="D247" s="32"/>
      <c r="E247" s="67">
        <f>+F247</f>
        <v>0</v>
      </c>
      <c r="F247" s="68"/>
      <c r="G247" s="67"/>
      <c r="H247" s="68"/>
      <c r="I247" s="67"/>
      <c r="J247" s="67">
        <f>F247+H247</f>
        <v>0</v>
      </c>
      <c r="K247" s="41"/>
      <c r="AA247"/>
    </row>
    <row r="248" spans="1:27">
      <c r="A248" s="11"/>
      <c r="B248" s="76" t="s">
        <v>50</v>
      </c>
      <c r="C248" s="32"/>
      <c r="D248" s="32"/>
      <c r="E248" s="69">
        <f>IF(E246=0,0,ROUND((E243/E246),2))</f>
        <v>0</v>
      </c>
      <c r="F248" s="69">
        <f>IF(F246=0,0,ROUND((F243/F246),2))</f>
        <v>0</v>
      </c>
      <c r="G248" s="69"/>
      <c r="H248" s="69">
        <f>IF(H246=0,0,ROUND((H243/H246),2))</f>
        <v>0</v>
      </c>
      <c r="I248" s="69"/>
      <c r="J248" s="69">
        <f>IF(J246=0,0,ROUND((J243/J246),2))</f>
        <v>0</v>
      </c>
      <c r="K248" s="41"/>
      <c r="AA248"/>
    </row>
    <row r="249" spans="1:27">
      <c r="A249" s="11"/>
      <c r="B249" s="76" t="str">
        <f>CONCATENATE("Unit of Service Cost Requested from ",Control!$B$4)</f>
        <v>Unit of Service Cost Requested from LCRB</v>
      </c>
      <c r="C249" s="32"/>
      <c r="D249" s="32"/>
      <c r="E249" s="69">
        <f>IF(E247=0,,ROUND((E243/E247),2))</f>
        <v>0</v>
      </c>
      <c r="F249" s="69">
        <f>IF(F247=0,,ROUND((F243/F247),2))</f>
        <v>0</v>
      </c>
      <c r="G249" s="69"/>
      <c r="H249" s="69">
        <f>IF(H247=0,,ROUND((H243/H247),2))</f>
        <v>0</v>
      </c>
      <c r="I249" s="69"/>
      <c r="J249" s="69">
        <f>IF(J247=0,,ROUND((J243/J247),2))</f>
        <v>0</v>
      </c>
      <c r="K249" s="41"/>
      <c r="AA249"/>
    </row>
    <row r="250" spans="1:27" ht="6" customHeight="1">
      <c r="A250" s="11"/>
      <c r="B250" s="76"/>
      <c r="C250" s="32"/>
      <c r="D250" s="32"/>
      <c r="E250" s="116"/>
      <c r="F250" s="116"/>
      <c r="G250" s="32"/>
      <c r="H250" s="32"/>
      <c r="I250" s="32"/>
      <c r="J250" s="32"/>
      <c r="K250" s="41"/>
      <c r="AA250"/>
    </row>
    <row r="251" spans="1:27" ht="15" customHeight="1" thickBot="1">
      <c r="A251" s="11"/>
      <c r="B251" s="171" t="s">
        <v>161</v>
      </c>
      <c r="C251" s="32"/>
      <c r="D251" s="32"/>
      <c r="E251" s="32"/>
      <c r="F251" s="78"/>
      <c r="G251" s="71"/>
      <c r="H251" s="71"/>
      <c r="I251" s="71"/>
      <c r="J251" s="70"/>
      <c r="K251" s="41"/>
      <c r="AA251"/>
    </row>
    <row r="252" spans="1:27" ht="15.75" thickBot="1">
      <c r="A252" s="11"/>
      <c r="B252" s="449" t="s">
        <v>71</v>
      </c>
      <c r="C252" s="450"/>
      <c r="D252" s="450"/>
      <c r="E252" s="77"/>
      <c r="F252" s="78"/>
      <c r="G252" s="79"/>
      <c r="H252" s="80"/>
      <c r="I252" s="80"/>
      <c r="J252" s="199"/>
      <c r="K252" s="81"/>
      <c r="AA252"/>
    </row>
    <row r="253" spans="1:27" ht="9" customHeight="1" thickBot="1">
      <c r="A253" s="11"/>
      <c r="B253" s="32"/>
      <c r="C253" s="32"/>
      <c r="D253" s="32"/>
      <c r="E253" s="32"/>
      <c r="F253" s="32"/>
      <c r="G253" s="32"/>
      <c r="H253" s="32"/>
      <c r="I253" s="32"/>
      <c r="J253" s="32"/>
      <c r="K253" s="32"/>
      <c r="AA253"/>
    </row>
    <row r="254" spans="1:27" ht="15.75" thickBot="1">
      <c r="A254" s="11"/>
      <c r="B254" s="201" t="s">
        <v>409</v>
      </c>
      <c r="C254" s="101"/>
      <c r="D254" s="237" t="str">
        <f>CONCATENATE($J$6,"U7")</f>
        <v>P2U7</v>
      </c>
      <c r="E254" s="32"/>
      <c r="F254" s="32"/>
      <c r="G254" s="32"/>
      <c r="H254" s="32"/>
      <c r="I254" s="32"/>
      <c r="J254" s="32"/>
      <c r="K254" s="32"/>
      <c r="AA254"/>
    </row>
    <row r="255" spans="1:27">
      <c r="A255" s="11"/>
      <c r="B255" s="453" t="s">
        <v>67</v>
      </c>
      <c r="C255" s="454"/>
      <c r="D255" s="102"/>
      <c r="E255" s="173" t="s">
        <v>162</v>
      </c>
      <c r="F255" s="455"/>
      <c r="G255" s="455"/>
      <c r="H255" s="456" t="s">
        <v>68</v>
      </c>
      <c r="I255" s="456"/>
      <c r="J255" s="103"/>
      <c r="K255" s="104"/>
      <c r="AA255"/>
    </row>
    <row r="256" spans="1:27" ht="26.25">
      <c r="A256" s="11"/>
      <c r="B256" s="451" t="s">
        <v>78</v>
      </c>
      <c r="C256" s="452"/>
      <c r="D256" s="452"/>
      <c r="E256" s="95" t="str">
        <f>+E8</f>
        <v>LCRB Recom</v>
      </c>
      <c r="F256" s="95" t="str">
        <f>+F8</f>
        <v>LCRB Request</v>
      </c>
      <c r="G256" s="95"/>
      <c r="H256" s="95" t="s">
        <v>55</v>
      </c>
      <c r="I256" s="95"/>
      <c r="J256" s="95" t="s">
        <v>64</v>
      </c>
      <c r="K256" s="96"/>
      <c r="AA256"/>
    </row>
    <row r="257" spans="1:27">
      <c r="A257" s="11"/>
      <c r="B257" s="73"/>
      <c r="C257" s="33" t="str">
        <f>$C$29</f>
        <v>Direct Clinical Staff Salaries from Salary Analysis</v>
      </c>
      <c r="D257" s="33"/>
      <c r="E257" s="39">
        <f>+F257</f>
        <v>0</v>
      </c>
      <c r="F257" s="338">
        <f>HLOOKUP(D254,'Salary Analysis'!$A$4:$HE$25,3,FALSE)</f>
        <v>0</v>
      </c>
      <c r="G257" s="38"/>
      <c r="H257" s="43">
        <v>0</v>
      </c>
      <c r="I257" s="38"/>
      <c r="J257" s="39">
        <f>F257+H257</f>
        <v>0</v>
      </c>
      <c r="K257" s="40" t="str">
        <f>IF(J272=0,"-",J257/J272)</f>
        <v>-</v>
      </c>
      <c r="AA257"/>
    </row>
    <row r="258" spans="1:27">
      <c r="A258" s="11"/>
      <c r="B258" s="73"/>
      <c r="C258" s="33" t="str">
        <f>$C$30</f>
        <v>Immediate Sup Salaries from Salary Analysis</v>
      </c>
      <c r="D258" s="33"/>
      <c r="E258" s="39">
        <f t="shared" ref="E258:E271" si="20">+F258</f>
        <v>0</v>
      </c>
      <c r="F258" s="338">
        <f>HLOOKUP(D254,'Salary Analysis'!$A$4:$HE$25,4,FALSE)</f>
        <v>0</v>
      </c>
      <c r="G258" s="38"/>
      <c r="H258" s="44">
        <v>0</v>
      </c>
      <c r="I258" s="38"/>
      <c r="J258" s="38">
        <f t="shared" ref="J258:J271" si="21">F258+H258</f>
        <v>0</v>
      </c>
      <c r="K258" s="40" t="str">
        <f>IF(J272=0,"-",J258/J272)</f>
        <v>-</v>
      </c>
      <c r="AA258"/>
    </row>
    <row r="259" spans="1:27">
      <c r="A259" s="11"/>
      <c r="B259" s="73"/>
      <c r="C259" s="33" t="str">
        <f>$C$31</f>
        <v>Clinical Staff Fringe Benefits</v>
      </c>
      <c r="D259" s="33"/>
      <c r="E259" s="39">
        <f t="shared" si="20"/>
        <v>0</v>
      </c>
      <c r="F259" s="43">
        <v>0</v>
      </c>
      <c r="G259" s="38"/>
      <c r="H259" s="44">
        <v>0</v>
      </c>
      <c r="I259" s="38"/>
      <c r="J259" s="38">
        <f t="shared" si="21"/>
        <v>0</v>
      </c>
      <c r="K259" s="40" t="str">
        <f>IF(J272=0,"-",J259/J272)</f>
        <v>-</v>
      </c>
      <c r="AA259"/>
    </row>
    <row r="260" spans="1:27">
      <c r="A260" s="11"/>
      <c r="B260" s="73"/>
      <c r="C260" s="33" t="str">
        <f>$C$32</f>
        <v>Utilities for Direct Client Service Areas</v>
      </c>
      <c r="D260" s="33"/>
      <c r="E260" s="39">
        <f t="shared" si="20"/>
        <v>0</v>
      </c>
      <c r="F260" s="43">
        <v>0</v>
      </c>
      <c r="G260" s="38"/>
      <c r="H260" s="44">
        <v>0</v>
      </c>
      <c r="I260" s="38"/>
      <c r="J260" s="38">
        <f t="shared" si="21"/>
        <v>0</v>
      </c>
      <c r="K260" s="40" t="str">
        <f>IF(J272=0,"-",J260/J272)</f>
        <v>-</v>
      </c>
      <c r="AA260"/>
    </row>
    <row r="261" spans="1:27">
      <c r="A261" s="11"/>
      <c r="B261" s="73"/>
      <c r="C261" s="33" t="str">
        <f>$C$33</f>
        <v>Telephone /Cell Phone/Internet</v>
      </c>
      <c r="D261" s="33"/>
      <c r="E261" s="39">
        <f t="shared" si="20"/>
        <v>0</v>
      </c>
      <c r="F261" s="43">
        <v>0</v>
      </c>
      <c r="G261" s="38"/>
      <c r="H261" s="44">
        <v>0</v>
      </c>
      <c r="I261" s="38"/>
      <c r="J261" s="38">
        <f t="shared" si="21"/>
        <v>0</v>
      </c>
      <c r="K261" s="40" t="str">
        <f>IF(J272=0,"-",J261/J272)</f>
        <v>-</v>
      </c>
      <c r="AA261"/>
    </row>
    <row r="262" spans="1:27">
      <c r="A262" s="11"/>
      <c r="B262" s="73"/>
      <c r="C262" s="33" t="str">
        <f>$C$34</f>
        <v>Consumable Supplies</v>
      </c>
      <c r="D262" s="33"/>
      <c r="E262" s="39">
        <f t="shared" si="20"/>
        <v>0</v>
      </c>
      <c r="F262" s="43">
        <v>0</v>
      </c>
      <c r="G262" s="38"/>
      <c r="H262" s="44">
        <v>0</v>
      </c>
      <c r="I262" s="38"/>
      <c r="J262" s="38">
        <f t="shared" si="21"/>
        <v>0</v>
      </c>
      <c r="K262" s="40" t="str">
        <f>IF(J272=0,"-",J262/J272)</f>
        <v>-</v>
      </c>
      <c r="AA262"/>
    </row>
    <row r="263" spans="1:27">
      <c r="A263" s="11"/>
      <c r="B263" s="73"/>
      <c r="C263" s="33" t="str">
        <f>$C$35</f>
        <v>Non-consumable Supplies</v>
      </c>
      <c r="D263" s="33"/>
      <c r="E263" s="39">
        <f t="shared" si="20"/>
        <v>0</v>
      </c>
      <c r="F263" s="43">
        <v>0</v>
      </c>
      <c r="G263" s="38"/>
      <c r="H263" s="44">
        <v>0</v>
      </c>
      <c r="I263" s="38"/>
      <c r="J263" s="38">
        <f t="shared" si="21"/>
        <v>0</v>
      </c>
      <c r="K263" s="40" t="str">
        <f>IF(J272=0,"-",J263/J272)</f>
        <v>-</v>
      </c>
      <c r="AA263"/>
    </row>
    <row r="264" spans="1:27">
      <c r="A264" s="11"/>
      <c r="B264" s="73"/>
      <c r="C264" s="33" t="str">
        <f>$C$36</f>
        <v>Printing</v>
      </c>
      <c r="D264" s="33"/>
      <c r="E264" s="39">
        <f t="shared" si="20"/>
        <v>0</v>
      </c>
      <c r="F264" s="43">
        <v>0</v>
      </c>
      <c r="G264" s="38"/>
      <c r="H264" s="44">
        <v>0</v>
      </c>
      <c r="I264" s="38"/>
      <c r="J264" s="38">
        <f t="shared" si="21"/>
        <v>0</v>
      </c>
      <c r="K264" s="40" t="str">
        <f>IF(J272=0,"-",J264/J272)</f>
        <v>-</v>
      </c>
      <c r="AA264"/>
    </row>
    <row r="265" spans="1:27">
      <c r="A265" s="11"/>
      <c r="B265" s="73"/>
      <c r="C265" s="33" t="str">
        <f>$C$37</f>
        <v>Mileage</v>
      </c>
      <c r="D265" s="33"/>
      <c r="E265" s="39">
        <f t="shared" si="20"/>
        <v>0</v>
      </c>
      <c r="F265" s="43">
        <v>0</v>
      </c>
      <c r="G265" s="38"/>
      <c r="H265" s="44">
        <v>0</v>
      </c>
      <c r="I265" s="38"/>
      <c r="J265" s="38">
        <f t="shared" si="21"/>
        <v>0</v>
      </c>
      <c r="K265" s="40" t="str">
        <f>IF(J272=0,"-",J265/J272)</f>
        <v>-</v>
      </c>
      <c r="AA265"/>
    </row>
    <row r="266" spans="1:27">
      <c r="A266" s="11"/>
      <c r="B266" s="73"/>
      <c r="C266" s="33" t="str">
        <f>$C$38</f>
        <v>Rent for Direct Client Service Areas</v>
      </c>
      <c r="D266" s="38"/>
      <c r="E266" s="39">
        <f t="shared" si="20"/>
        <v>0</v>
      </c>
      <c r="F266" s="43">
        <v>0</v>
      </c>
      <c r="G266" s="38"/>
      <c r="H266" s="44">
        <v>0</v>
      </c>
      <c r="I266" s="38"/>
      <c r="J266" s="38">
        <f t="shared" si="21"/>
        <v>0</v>
      </c>
      <c r="K266" s="40" t="str">
        <f>IF(J272=0,"-",J266/J272)</f>
        <v>-</v>
      </c>
      <c r="AA266"/>
    </row>
    <row r="267" spans="1:27">
      <c r="A267" s="11"/>
      <c r="B267" s="73"/>
      <c r="C267" s="33" t="str">
        <f>$C$39</f>
        <v>Other</v>
      </c>
      <c r="D267" s="38"/>
      <c r="E267" s="39">
        <f t="shared" si="20"/>
        <v>0</v>
      </c>
      <c r="F267" s="43"/>
      <c r="G267" s="38"/>
      <c r="H267" s="44">
        <v>0</v>
      </c>
      <c r="I267" s="38"/>
      <c r="J267" s="38">
        <f t="shared" si="21"/>
        <v>0</v>
      </c>
      <c r="K267" s="40" t="str">
        <f>IF(J272=0,"-",J267/J272)</f>
        <v>-</v>
      </c>
      <c r="AA267"/>
    </row>
    <row r="268" spans="1:27">
      <c r="A268" s="11"/>
      <c r="B268" s="73"/>
      <c r="C268" s="33" t="str">
        <f>$C$40</f>
        <v>Other</v>
      </c>
      <c r="D268" s="38"/>
      <c r="E268" s="39">
        <f t="shared" si="20"/>
        <v>0</v>
      </c>
      <c r="F268" s="43"/>
      <c r="G268" s="38"/>
      <c r="H268" s="44">
        <v>0</v>
      </c>
      <c r="I268" s="38"/>
      <c r="J268" s="38">
        <f t="shared" si="21"/>
        <v>0</v>
      </c>
      <c r="K268" s="40" t="str">
        <f>IF(J272=0,"-",J268/J272)</f>
        <v>-</v>
      </c>
      <c r="AA268"/>
    </row>
    <row r="269" spans="1:27">
      <c r="A269" s="11"/>
      <c r="B269" s="73"/>
      <c r="C269" s="33" t="str">
        <f>$C$41</f>
        <v>Other</v>
      </c>
      <c r="D269" s="38"/>
      <c r="E269" s="39">
        <f t="shared" si="20"/>
        <v>0</v>
      </c>
      <c r="F269" s="43"/>
      <c r="G269" s="38"/>
      <c r="H269" s="44">
        <v>0</v>
      </c>
      <c r="I269" s="38"/>
      <c r="J269" s="38">
        <f t="shared" si="21"/>
        <v>0</v>
      </c>
      <c r="K269" s="40" t="str">
        <f>IF(J272=0,"-",J269/J272)</f>
        <v>-</v>
      </c>
      <c r="AA269"/>
    </row>
    <row r="270" spans="1:27">
      <c r="A270" s="11"/>
      <c r="B270" s="73"/>
      <c r="C270" s="33" t="str">
        <f>$C$42</f>
        <v>Other</v>
      </c>
      <c r="D270" s="38">
        <f>D237</f>
        <v>0</v>
      </c>
      <c r="E270" s="39">
        <f t="shared" si="20"/>
        <v>0</v>
      </c>
      <c r="F270" s="43"/>
      <c r="G270" s="38"/>
      <c r="H270" s="44">
        <v>0</v>
      </c>
      <c r="I270" s="38"/>
      <c r="J270" s="38">
        <f t="shared" si="21"/>
        <v>0</v>
      </c>
      <c r="K270" s="40" t="str">
        <f>IF(J272=0,"-",J270/J272)</f>
        <v>-</v>
      </c>
      <c r="AA270"/>
    </row>
    <row r="271" spans="1:27">
      <c r="A271" s="11"/>
      <c r="B271" s="73"/>
      <c r="C271" s="33" t="str">
        <f>$C$43</f>
        <v>Other</v>
      </c>
      <c r="D271" s="38">
        <f>D238</f>
        <v>0</v>
      </c>
      <c r="E271" s="39">
        <f t="shared" si="20"/>
        <v>0</v>
      </c>
      <c r="F271" s="43"/>
      <c r="G271" s="60"/>
      <c r="H271" s="49">
        <v>0</v>
      </c>
      <c r="I271" s="60"/>
      <c r="J271" s="60">
        <f t="shared" si="21"/>
        <v>0</v>
      </c>
      <c r="K271" s="40" t="str">
        <f>IF(J272=0,"-",J271/J272)</f>
        <v>-</v>
      </c>
      <c r="AA271"/>
    </row>
    <row r="272" spans="1:27">
      <c r="A272" s="11"/>
      <c r="B272" s="74" t="s">
        <v>59</v>
      </c>
      <c r="C272" s="33"/>
      <c r="D272" s="33"/>
      <c r="E272" s="61">
        <f>ROUND(SUM(E257:E271),0)</f>
        <v>0</v>
      </c>
      <c r="F272" s="61">
        <f>ROUND(SUM(F257:F271),0)</f>
        <v>0</v>
      </c>
      <c r="G272" s="52">
        <f>IF($J272=0,0,(F272/$J272))</f>
        <v>0</v>
      </c>
      <c r="H272" s="54">
        <f>SUM(H257:H271)</f>
        <v>0</v>
      </c>
      <c r="I272" s="52">
        <f>IF($J272=0,0,(H272/$J272))</f>
        <v>0</v>
      </c>
      <c r="J272" s="61">
        <f>ROUND(SUM(J257:J271),0)</f>
        <v>0</v>
      </c>
      <c r="K272" s="55" t="str">
        <f>IF(J272=0,"-",J272/J272)</f>
        <v>-</v>
      </c>
      <c r="AA272"/>
    </row>
    <row r="273" spans="1:27">
      <c r="A273" s="11"/>
      <c r="B273" s="74"/>
      <c r="C273" s="33" t="s">
        <v>58</v>
      </c>
      <c r="D273" s="33"/>
      <c r="E273" s="62">
        <f>IF(E$78=0,0,(E272/E276))</f>
        <v>0</v>
      </c>
      <c r="F273" s="63">
        <f>IF(F276=0,0,(F272/F276))</f>
        <v>0</v>
      </c>
      <c r="G273" s="64"/>
      <c r="H273" s="63">
        <f>IF(H276=0,0,(H272/H276))</f>
        <v>0</v>
      </c>
      <c r="I273" s="45"/>
      <c r="J273" s="63">
        <f>IF(J276=0,0,(J272/J276))</f>
        <v>0</v>
      </c>
      <c r="K273" s="40"/>
      <c r="AA273"/>
    </row>
    <row r="274" spans="1:27">
      <c r="A274" s="11"/>
      <c r="B274" s="74" t="s">
        <v>79</v>
      </c>
      <c r="C274" s="34"/>
      <c r="D274" s="34"/>
      <c r="E274" s="39">
        <f>ROUND(+F274,0)</f>
        <v>0</v>
      </c>
      <c r="F274" s="43"/>
      <c r="G274" s="38"/>
      <c r="H274" s="43"/>
      <c r="I274" s="38"/>
      <c r="J274" s="38">
        <f>ROUND(F274+H274,0)</f>
        <v>0</v>
      </c>
      <c r="K274" s="35"/>
      <c r="AA274"/>
    </row>
    <row r="275" spans="1:27">
      <c r="A275" s="11"/>
      <c r="B275" s="75"/>
      <c r="C275" s="33" t="s">
        <v>58</v>
      </c>
      <c r="D275" s="33"/>
      <c r="E275" s="62">
        <f>IF(E276=0,0,(E274/E276))</f>
        <v>0</v>
      </c>
      <c r="F275" s="62">
        <f>IF(F276=0,0,(F274/F276))</f>
        <v>0</v>
      </c>
      <c r="G275" s="33"/>
      <c r="H275" s="62">
        <f>IF(H276=0,0,(H274/H276))</f>
        <v>0</v>
      </c>
      <c r="I275" s="33"/>
      <c r="J275" s="62">
        <f>IF(J276=0,0,(J274/J276))</f>
        <v>0</v>
      </c>
      <c r="K275" s="35"/>
      <c r="AA275"/>
    </row>
    <row r="276" spans="1:27">
      <c r="A276" s="11"/>
      <c r="B276" s="74" t="s">
        <v>49</v>
      </c>
      <c r="C276" s="33"/>
      <c r="D276" s="33"/>
      <c r="E276" s="61">
        <f>ROUND(E272+E274,0)</f>
        <v>0</v>
      </c>
      <c r="F276" s="61">
        <f>ROUND(F272+F274,0)</f>
        <v>0</v>
      </c>
      <c r="G276" s="65"/>
      <c r="H276" s="61">
        <f>ROUND(H272+H274,0)</f>
        <v>0</v>
      </c>
      <c r="I276" s="65"/>
      <c r="J276" s="61">
        <f>ROUND(J272+J274,0)</f>
        <v>0</v>
      </c>
      <c r="K276" s="35"/>
      <c r="AA276"/>
    </row>
    <row r="277" spans="1:27">
      <c r="A277" s="11"/>
      <c r="B277" s="73"/>
      <c r="C277" s="33" t="s">
        <v>69</v>
      </c>
      <c r="D277" s="33"/>
      <c r="E277" s="45">
        <f>IF(E$48=0,0,(E276/E$48))</f>
        <v>0</v>
      </c>
      <c r="F277" s="64">
        <f>IF(F$48=0,0,(F276/F$48))</f>
        <v>0</v>
      </c>
      <c r="G277" s="33"/>
      <c r="H277" s="64">
        <f>IF(H$48=0,0,(H276/H$48))</f>
        <v>0</v>
      </c>
      <c r="I277" s="33"/>
      <c r="J277" s="64">
        <f>IF(J$48=0,0,(J276/J$48))</f>
        <v>0</v>
      </c>
      <c r="K277" s="35"/>
      <c r="AA277"/>
    </row>
    <row r="278" spans="1:27">
      <c r="A278" s="11"/>
      <c r="B278" s="75"/>
      <c r="C278" s="32"/>
      <c r="D278" s="32"/>
      <c r="E278" s="32"/>
      <c r="F278" s="32"/>
      <c r="G278" s="32"/>
      <c r="H278" s="32"/>
      <c r="I278" s="32"/>
      <c r="J278" s="32"/>
      <c r="K278" s="41"/>
      <c r="AA278"/>
    </row>
    <row r="279" spans="1:27">
      <c r="A279" s="11"/>
      <c r="B279" s="76" t="s">
        <v>70</v>
      </c>
      <c r="C279" s="32"/>
      <c r="D279" s="32"/>
      <c r="E279" s="67">
        <f>+F279</f>
        <v>0</v>
      </c>
      <c r="F279" s="68"/>
      <c r="G279" s="67"/>
      <c r="H279" s="68"/>
      <c r="I279" s="67"/>
      <c r="J279" s="67">
        <f>F279+H279</f>
        <v>0</v>
      </c>
      <c r="K279" s="41"/>
      <c r="AA279"/>
    </row>
    <row r="280" spans="1:27">
      <c r="A280" s="11"/>
      <c r="B280" s="171" t="s">
        <v>178</v>
      </c>
      <c r="C280" s="32"/>
      <c r="D280" s="32"/>
      <c r="E280" s="67">
        <f>+F280</f>
        <v>0</v>
      </c>
      <c r="F280" s="68"/>
      <c r="G280" s="67"/>
      <c r="H280" s="68"/>
      <c r="I280" s="67"/>
      <c r="J280" s="67">
        <f>F280+H280</f>
        <v>0</v>
      </c>
      <c r="K280" s="41"/>
      <c r="AA280"/>
    </row>
    <row r="281" spans="1:27">
      <c r="A281" s="11"/>
      <c r="B281" s="76" t="s">
        <v>50</v>
      </c>
      <c r="C281" s="32"/>
      <c r="D281" s="32"/>
      <c r="E281" s="69">
        <f>IF(E279=0,0,ROUND((E276/E279),2))</f>
        <v>0</v>
      </c>
      <c r="F281" s="69">
        <f>IF(F279=0,0,ROUND((F276/F279),2))</f>
        <v>0</v>
      </c>
      <c r="G281" s="69"/>
      <c r="H281" s="69">
        <f>IF(H279=0,0,ROUND((H276/H279),2))</f>
        <v>0</v>
      </c>
      <c r="I281" s="69"/>
      <c r="J281" s="69">
        <f>IF(J279=0,0,ROUND((J276/J279),2))</f>
        <v>0</v>
      </c>
      <c r="K281" s="41"/>
      <c r="AA281"/>
    </row>
    <row r="282" spans="1:27">
      <c r="A282" s="11"/>
      <c r="B282" s="76" t="str">
        <f>CONCATENATE("Unit of Service Cost Requested from ",Control!$B$4)</f>
        <v>Unit of Service Cost Requested from LCRB</v>
      </c>
      <c r="C282" s="32"/>
      <c r="D282" s="32"/>
      <c r="E282" s="69">
        <f>IF(E280=0,,ROUND((E276/E280),2))</f>
        <v>0</v>
      </c>
      <c r="F282" s="69">
        <f>IF(F280=0,,ROUND((F276/F280),2))</f>
        <v>0</v>
      </c>
      <c r="G282" s="69"/>
      <c r="H282" s="69">
        <f>IF(H280=0,,ROUND((H276/H280),2))</f>
        <v>0</v>
      </c>
      <c r="I282" s="69"/>
      <c r="J282" s="69">
        <f>IF(J280=0,,ROUND((J276/J280),2))</f>
        <v>0</v>
      </c>
      <c r="K282" s="41"/>
      <c r="AA282"/>
    </row>
    <row r="283" spans="1:27" ht="3.75" customHeight="1">
      <c r="A283" s="11"/>
      <c r="B283" s="76"/>
      <c r="C283" s="32"/>
      <c r="D283" s="32"/>
      <c r="F283" s="116"/>
      <c r="G283" s="32"/>
      <c r="H283" s="32"/>
      <c r="I283" s="32"/>
      <c r="J283" s="32"/>
      <c r="K283" s="41"/>
      <c r="AA283"/>
    </row>
    <row r="284" spans="1:27" ht="16.5" customHeight="1" thickBot="1">
      <c r="A284" s="11"/>
      <c r="B284" s="171" t="s">
        <v>161</v>
      </c>
      <c r="C284" s="32"/>
      <c r="D284" s="32"/>
      <c r="E284" s="32"/>
      <c r="F284" s="78"/>
      <c r="G284" s="71"/>
      <c r="H284" s="71"/>
      <c r="I284" s="71"/>
      <c r="J284" s="70"/>
      <c r="K284" s="41"/>
      <c r="AA284"/>
    </row>
    <row r="285" spans="1:27" ht="15.75" thickBot="1">
      <c r="A285" s="11"/>
      <c r="B285" s="449" t="s">
        <v>51</v>
      </c>
      <c r="C285" s="450"/>
      <c r="D285" s="450"/>
      <c r="E285" s="77"/>
      <c r="F285" s="78"/>
      <c r="G285" s="79"/>
      <c r="H285" s="80"/>
      <c r="I285" s="80"/>
      <c r="J285" s="199"/>
      <c r="K285" s="81"/>
      <c r="AA285"/>
    </row>
    <row r="286" spans="1:27" ht="5.25" customHeight="1" thickBot="1">
      <c r="A286" s="11"/>
      <c r="B286" s="32"/>
      <c r="C286" s="32"/>
      <c r="D286" s="32"/>
      <c r="E286" s="32"/>
      <c r="F286" s="32"/>
      <c r="G286" s="32"/>
      <c r="H286" s="32"/>
      <c r="I286" s="32"/>
      <c r="J286" s="32"/>
      <c r="K286" s="32"/>
      <c r="AA286"/>
    </row>
    <row r="287" spans="1:27" ht="15.75" thickBot="1">
      <c r="A287" s="11"/>
      <c r="B287" s="201" t="s">
        <v>410</v>
      </c>
      <c r="C287" s="101"/>
      <c r="D287" s="237" t="str">
        <f>CONCATENATE($J$6,"U8")</f>
        <v>P2U8</v>
      </c>
      <c r="E287" s="32"/>
      <c r="F287" s="32"/>
      <c r="G287" s="32"/>
      <c r="H287" s="32"/>
      <c r="I287" s="32"/>
      <c r="J287" s="32"/>
      <c r="K287" s="32"/>
      <c r="AA287"/>
    </row>
    <row r="288" spans="1:27">
      <c r="A288" s="11"/>
      <c r="B288" s="453" t="s">
        <v>67</v>
      </c>
      <c r="C288" s="454"/>
      <c r="D288" s="102"/>
      <c r="E288" s="173" t="s">
        <v>162</v>
      </c>
      <c r="F288" s="455"/>
      <c r="G288" s="455"/>
      <c r="H288" s="456" t="s">
        <v>68</v>
      </c>
      <c r="I288" s="456"/>
      <c r="J288" s="103"/>
      <c r="K288" s="104"/>
      <c r="AA288"/>
    </row>
    <row r="289" spans="1:27" ht="26.25">
      <c r="A289" s="11"/>
      <c r="B289" s="451" t="s">
        <v>78</v>
      </c>
      <c r="C289" s="452"/>
      <c r="D289" s="452"/>
      <c r="E289" s="95" t="str">
        <f>+E8</f>
        <v>LCRB Recom</v>
      </c>
      <c r="F289" s="95" t="str">
        <f>+F8</f>
        <v>LCRB Request</v>
      </c>
      <c r="G289" s="95"/>
      <c r="H289" s="95" t="s">
        <v>55</v>
      </c>
      <c r="I289" s="95"/>
      <c r="J289" s="95" t="s">
        <v>64</v>
      </c>
      <c r="K289" s="96"/>
      <c r="AA289"/>
    </row>
    <row r="290" spans="1:27">
      <c r="A290" s="11"/>
      <c r="B290" s="73"/>
      <c r="C290" s="33" t="str">
        <f>$C$29</f>
        <v>Direct Clinical Staff Salaries from Salary Analysis</v>
      </c>
      <c r="D290" s="33"/>
      <c r="E290" s="39">
        <f>+F290</f>
        <v>0</v>
      </c>
      <c r="F290" s="338">
        <f>HLOOKUP(D287,'Salary Analysis'!$A$4:$HE$25,3,FALSE)</f>
        <v>0</v>
      </c>
      <c r="G290" s="38"/>
      <c r="H290" s="43">
        <v>0</v>
      </c>
      <c r="I290" s="38"/>
      <c r="J290" s="39">
        <f>F290+H290</f>
        <v>0</v>
      </c>
      <c r="K290" s="40" t="str">
        <f>IF(J305=0,"-",J290/J305)</f>
        <v>-</v>
      </c>
      <c r="AA290"/>
    </row>
    <row r="291" spans="1:27">
      <c r="A291" s="11"/>
      <c r="B291" s="73"/>
      <c r="C291" s="33" t="str">
        <f>$C$30</f>
        <v>Immediate Sup Salaries from Salary Analysis</v>
      </c>
      <c r="D291" s="33"/>
      <c r="E291" s="39">
        <f t="shared" ref="E291:E304" si="22">+F291</f>
        <v>0</v>
      </c>
      <c r="F291" s="338">
        <f>HLOOKUP(D287,'Salary Analysis'!$A$4:$HE$25,4,FALSE)</f>
        <v>0</v>
      </c>
      <c r="G291" s="38"/>
      <c r="H291" s="44">
        <v>0</v>
      </c>
      <c r="I291" s="38"/>
      <c r="J291" s="38">
        <f t="shared" ref="J291:J304" si="23">F291+H291</f>
        <v>0</v>
      </c>
      <c r="K291" s="40" t="str">
        <f>IF(J305=0,"-",J291/J305)</f>
        <v>-</v>
      </c>
      <c r="AA291"/>
    </row>
    <row r="292" spans="1:27">
      <c r="A292" s="11"/>
      <c r="B292" s="73"/>
      <c r="C292" s="33" t="str">
        <f>$C$31</f>
        <v>Clinical Staff Fringe Benefits</v>
      </c>
      <c r="D292" s="33"/>
      <c r="E292" s="39">
        <f t="shared" si="22"/>
        <v>0</v>
      </c>
      <c r="F292" s="43">
        <v>0</v>
      </c>
      <c r="G292" s="38"/>
      <c r="H292" s="44">
        <v>0</v>
      </c>
      <c r="I292" s="38"/>
      <c r="J292" s="38">
        <f t="shared" si="23"/>
        <v>0</v>
      </c>
      <c r="K292" s="40" t="str">
        <f>IF(J305=0,"-",J292/J305)</f>
        <v>-</v>
      </c>
      <c r="AA292"/>
    </row>
    <row r="293" spans="1:27">
      <c r="A293" s="11"/>
      <c r="B293" s="73"/>
      <c r="C293" s="33" t="str">
        <f>$C$32</f>
        <v>Utilities for Direct Client Service Areas</v>
      </c>
      <c r="D293" s="33"/>
      <c r="E293" s="39">
        <f t="shared" si="22"/>
        <v>0</v>
      </c>
      <c r="F293" s="43">
        <v>0</v>
      </c>
      <c r="G293" s="38"/>
      <c r="H293" s="44">
        <v>0</v>
      </c>
      <c r="I293" s="38"/>
      <c r="J293" s="38">
        <f t="shared" si="23"/>
        <v>0</v>
      </c>
      <c r="K293" s="40" t="str">
        <f>IF(J305=0,"-",J293/J305)</f>
        <v>-</v>
      </c>
      <c r="AA293"/>
    </row>
    <row r="294" spans="1:27">
      <c r="A294" s="11"/>
      <c r="B294" s="73"/>
      <c r="C294" s="33" t="str">
        <f>$C$33</f>
        <v>Telephone /Cell Phone/Internet</v>
      </c>
      <c r="D294" s="33"/>
      <c r="E294" s="39">
        <f t="shared" si="22"/>
        <v>0</v>
      </c>
      <c r="F294" s="43">
        <v>0</v>
      </c>
      <c r="G294" s="38"/>
      <c r="H294" s="44">
        <v>0</v>
      </c>
      <c r="I294" s="38"/>
      <c r="J294" s="38">
        <f t="shared" si="23"/>
        <v>0</v>
      </c>
      <c r="K294" s="40" t="str">
        <f>IF(J305=0,"-",J294/J305)</f>
        <v>-</v>
      </c>
      <c r="AA294"/>
    </row>
    <row r="295" spans="1:27">
      <c r="A295" s="11"/>
      <c r="B295" s="73"/>
      <c r="C295" s="33" t="str">
        <f>$C$34</f>
        <v>Consumable Supplies</v>
      </c>
      <c r="D295" s="33"/>
      <c r="E295" s="39">
        <f t="shared" si="22"/>
        <v>0</v>
      </c>
      <c r="F295" s="43">
        <v>0</v>
      </c>
      <c r="G295" s="38"/>
      <c r="H295" s="44">
        <v>0</v>
      </c>
      <c r="I295" s="38"/>
      <c r="J295" s="38">
        <f t="shared" si="23"/>
        <v>0</v>
      </c>
      <c r="K295" s="40" t="str">
        <f>IF(J305=0,"-",J295/J305)</f>
        <v>-</v>
      </c>
      <c r="AA295"/>
    </row>
    <row r="296" spans="1:27">
      <c r="A296" s="11"/>
      <c r="B296" s="73"/>
      <c r="C296" s="33" t="str">
        <f>$C$35</f>
        <v>Non-consumable Supplies</v>
      </c>
      <c r="D296" s="33"/>
      <c r="E296" s="39">
        <f t="shared" si="22"/>
        <v>0</v>
      </c>
      <c r="F296" s="43">
        <v>0</v>
      </c>
      <c r="G296" s="38"/>
      <c r="H296" s="44">
        <v>0</v>
      </c>
      <c r="I296" s="38"/>
      <c r="J296" s="38">
        <f t="shared" si="23"/>
        <v>0</v>
      </c>
      <c r="K296" s="40" t="str">
        <f>IF(J305=0,"-",J296/J305)</f>
        <v>-</v>
      </c>
      <c r="AA296"/>
    </row>
    <row r="297" spans="1:27">
      <c r="A297" s="11"/>
      <c r="B297" s="73"/>
      <c r="C297" s="33" t="str">
        <f>$C$36</f>
        <v>Printing</v>
      </c>
      <c r="D297" s="33"/>
      <c r="E297" s="39">
        <f t="shared" si="22"/>
        <v>0</v>
      </c>
      <c r="F297" s="43">
        <v>0</v>
      </c>
      <c r="G297" s="38"/>
      <c r="H297" s="44">
        <v>0</v>
      </c>
      <c r="I297" s="38"/>
      <c r="J297" s="38">
        <f t="shared" si="23"/>
        <v>0</v>
      </c>
      <c r="K297" s="40" t="str">
        <f>IF(J305=0,"-",J297/J305)</f>
        <v>-</v>
      </c>
      <c r="AA297"/>
    </row>
    <row r="298" spans="1:27">
      <c r="A298" s="11"/>
      <c r="B298" s="73"/>
      <c r="C298" s="33" t="str">
        <f>$C$37</f>
        <v>Mileage</v>
      </c>
      <c r="D298" s="33"/>
      <c r="E298" s="39">
        <f t="shared" si="22"/>
        <v>0</v>
      </c>
      <c r="F298" s="43">
        <v>0</v>
      </c>
      <c r="G298" s="38"/>
      <c r="H298" s="44">
        <v>0</v>
      </c>
      <c r="I298" s="38"/>
      <c r="J298" s="38">
        <f t="shared" si="23"/>
        <v>0</v>
      </c>
      <c r="K298" s="40" t="str">
        <f>IF(J305=0,"-",J298/J305)</f>
        <v>-</v>
      </c>
      <c r="AA298"/>
    </row>
    <row r="299" spans="1:27">
      <c r="A299" s="11"/>
      <c r="B299" s="73"/>
      <c r="C299" s="33" t="str">
        <f>$C$38</f>
        <v>Rent for Direct Client Service Areas</v>
      </c>
      <c r="D299" s="38"/>
      <c r="E299" s="39">
        <f t="shared" si="22"/>
        <v>0</v>
      </c>
      <c r="F299" s="43">
        <v>0</v>
      </c>
      <c r="G299" s="38"/>
      <c r="H299" s="44">
        <v>0</v>
      </c>
      <c r="I299" s="38"/>
      <c r="J299" s="38">
        <f t="shared" si="23"/>
        <v>0</v>
      </c>
      <c r="K299" s="40" t="str">
        <f>IF(J305=0,"-",J299/J305)</f>
        <v>-</v>
      </c>
      <c r="AA299"/>
    </row>
    <row r="300" spans="1:27">
      <c r="A300" s="11"/>
      <c r="B300" s="73"/>
      <c r="C300" s="33" t="str">
        <f>$C$39</f>
        <v>Other</v>
      </c>
      <c r="D300" s="38"/>
      <c r="E300" s="39">
        <f t="shared" si="22"/>
        <v>0</v>
      </c>
      <c r="F300" s="43">
        <v>0</v>
      </c>
      <c r="G300" s="38"/>
      <c r="H300" s="44">
        <v>0</v>
      </c>
      <c r="I300" s="38"/>
      <c r="J300" s="38">
        <f t="shared" si="23"/>
        <v>0</v>
      </c>
      <c r="K300" s="40" t="str">
        <f>IF(J305=0,"-",J300/J305)</f>
        <v>-</v>
      </c>
      <c r="AA300"/>
    </row>
    <row r="301" spans="1:27">
      <c r="A301" s="11"/>
      <c r="B301" s="73"/>
      <c r="C301" s="33" t="str">
        <f>$C$40</f>
        <v>Other</v>
      </c>
      <c r="D301" s="38"/>
      <c r="E301" s="39">
        <f t="shared" si="22"/>
        <v>0</v>
      </c>
      <c r="F301" s="43"/>
      <c r="G301" s="38"/>
      <c r="H301" s="44">
        <v>0</v>
      </c>
      <c r="I301" s="38"/>
      <c r="J301" s="38">
        <f t="shared" si="23"/>
        <v>0</v>
      </c>
      <c r="K301" s="40" t="str">
        <f>IF(J305=0,"-",J301/J305)</f>
        <v>-</v>
      </c>
      <c r="AA301"/>
    </row>
    <row r="302" spans="1:27">
      <c r="A302" s="11"/>
      <c r="B302" s="73"/>
      <c r="C302" s="33" t="str">
        <f>$C$41</f>
        <v>Other</v>
      </c>
      <c r="D302" s="38"/>
      <c r="E302" s="39">
        <f t="shared" si="22"/>
        <v>0</v>
      </c>
      <c r="F302" s="43"/>
      <c r="G302" s="38"/>
      <c r="H302" s="44">
        <v>0</v>
      </c>
      <c r="I302" s="38"/>
      <c r="J302" s="38">
        <f t="shared" si="23"/>
        <v>0</v>
      </c>
      <c r="K302" s="40" t="str">
        <f>IF(J305=0,"-",J302/J305)</f>
        <v>-</v>
      </c>
      <c r="AA302"/>
    </row>
    <row r="303" spans="1:27">
      <c r="A303" s="11"/>
      <c r="B303" s="73"/>
      <c r="C303" s="33" t="str">
        <f>$C$42</f>
        <v>Other</v>
      </c>
      <c r="D303" s="38">
        <f>D270</f>
        <v>0</v>
      </c>
      <c r="E303" s="39">
        <f t="shared" si="22"/>
        <v>0</v>
      </c>
      <c r="F303" s="43"/>
      <c r="G303" s="38"/>
      <c r="H303" s="44">
        <v>0</v>
      </c>
      <c r="I303" s="38"/>
      <c r="J303" s="38">
        <f t="shared" si="23"/>
        <v>0</v>
      </c>
      <c r="K303" s="40" t="str">
        <f>IF(J305=0,"-",J303/J305)</f>
        <v>-</v>
      </c>
      <c r="AA303"/>
    </row>
    <row r="304" spans="1:27">
      <c r="A304" s="11"/>
      <c r="B304" s="73"/>
      <c r="C304" s="33" t="str">
        <f>$C$43</f>
        <v>Other</v>
      </c>
      <c r="D304" s="38">
        <f>D271</f>
        <v>0</v>
      </c>
      <c r="E304" s="39">
        <f t="shared" si="22"/>
        <v>0</v>
      </c>
      <c r="F304" s="43"/>
      <c r="G304" s="60"/>
      <c r="H304" s="49">
        <v>0</v>
      </c>
      <c r="I304" s="60"/>
      <c r="J304" s="60">
        <f t="shared" si="23"/>
        <v>0</v>
      </c>
      <c r="K304" s="40" t="str">
        <f>IF(J305=0,"-",J304/J305)</f>
        <v>-</v>
      </c>
      <c r="AA304"/>
    </row>
    <row r="305" spans="1:27">
      <c r="A305" s="11"/>
      <c r="B305" s="74" t="s">
        <v>59</v>
      </c>
      <c r="C305" s="33"/>
      <c r="D305" s="33"/>
      <c r="E305" s="61">
        <f>ROUND(SUM(E290:E304),0)</f>
        <v>0</v>
      </c>
      <c r="F305" s="61">
        <f>ROUND(SUM(F290:F304),0)</f>
        <v>0</v>
      </c>
      <c r="G305" s="52">
        <f>IF($J305=0,0,(F305/$J305))</f>
        <v>0</v>
      </c>
      <c r="H305" s="54">
        <f>SUM(H290:H304)</f>
        <v>0</v>
      </c>
      <c r="I305" s="52">
        <f>IF($J305=0,0,(H305/$J305))</f>
        <v>0</v>
      </c>
      <c r="J305" s="61">
        <f>ROUND(SUM(J290:J304),0)</f>
        <v>0</v>
      </c>
      <c r="K305" s="55" t="str">
        <f>IF(J305=0,"-",J305/J305)</f>
        <v>-</v>
      </c>
      <c r="AA305"/>
    </row>
    <row r="306" spans="1:27">
      <c r="A306" s="11"/>
      <c r="B306" s="74"/>
      <c r="C306" s="33" t="s">
        <v>58</v>
      </c>
      <c r="D306" s="33"/>
      <c r="E306" s="62">
        <f>IF(E$78=0,0,(E305/E309))</f>
        <v>0</v>
      </c>
      <c r="F306" s="63">
        <f>IF(F309=0,0,(F305/F309))</f>
        <v>0</v>
      </c>
      <c r="G306" s="64"/>
      <c r="H306" s="63">
        <f>IF(H309=0,0,(H305/H309))</f>
        <v>0</v>
      </c>
      <c r="I306" s="45"/>
      <c r="J306" s="63">
        <f>IF(J309=0,0,(J305/J309))</f>
        <v>0</v>
      </c>
      <c r="K306" s="40"/>
      <c r="AA306"/>
    </row>
    <row r="307" spans="1:27">
      <c r="A307" s="11"/>
      <c r="B307" s="74" t="s">
        <v>79</v>
      </c>
      <c r="C307" s="34"/>
      <c r="D307" s="34"/>
      <c r="E307" s="39">
        <f>ROUND(+F307,0)</f>
        <v>0</v>
      </c>
      <c r="F307" s="43"/>
      <c r="G307" s="38"/>
      <c r="H307" s="43"/>
      <c r="I307" s="38"/>
      <c r="J307" s="38">
        <f>ROUND(F307+H307,0)</f>
        <v>0</v>
      </c>
      <c r="K307" s="35"/>
      <c r="AA307"/>
    </row>
    <row r="308" spans="1:27">
      <c r="A308" s="11"/>
      <c r="B308" s="75"/>
      <c r="C308" s="33" t="s">
        <v>58</v>
      </c>
      <c r="D308" s="33"/>
      <c r="E308" s="62">
        <f>IF(E309=0,0,(E307/E309))</f>
        <v>0</v>
      </c>
      <c r="F308" s="62">
        <f>IF(F309=0,0,(F307/F309))</f>
        <v>0</v>
      </c>
      <c r="G308" s="33"/>
      <c r="H308" s="62">
        <f>IF(H309=0,0,(H307/H309))</f>
        <v>0</v>
      </c>
      <c r="I308" s="33"/>
      <c r="J308" s="62">
        <f>IF(J309=0,0,(J307/J309))</f>
        <v>0</v>
      </c>
      <c r="K308" s="35"/>
      <c r="AA308"/>
    </row>
    <row r="309" spans="1:27">
      <c r="A309" s="11"/>
      <c r="B309" s="74" t="s">
        <v>49</v>
      </c>
      <c r="C309" s="33"/>
      <c r="D309" s="33"/>
      <c r="E309" s="61">
        <f>ROUND(E305+E307,0)</f>
        <v>0</v>
      </c>
      <c r="F309" s="61">
        <f>ROUND(F305+F307,0)</f>
        <v>0</v>
      </c>
      <c r="G309" s="65"/>
      <c r="H309" s="61">
        <f>ROUND(H305+H307,0)</f>
        <v>0</v>
      </c>
      <c r="I309" s="65"/>
      <c r="J309" s="61">
        <f>ROUND(J305+J307,0)</f>
        <v>0</v>
      </c>
      <c r="K309" s="35"/>
      <c r="AA309"/>
    </row>
    <row r="310" spans="1:27">
      <c r="A310" s="11"/>
      <c r="B310" s="73"/>
      <c r="C310" s="33" t="s">
        <v>69</v>
      </c>
      <c r="D310" s="33"/>
      <c r="E310" s="45">
        <f>IF(E$48=0,0,(E309/E$48))</f>
        <v>0</v>
      </c>
      <c r="F310" s="64">
        <f>IF(F$48=0,0,(F309/F$48))</f>
        <v>0</v>
      </c>
      <c r="G310" s="33"/>
      <c r="H310" s="64">
        <f>IF(H$48=0,0,(H309/H$48))</f>
        <v>0</v>
      </c>
      <c r="I310" s="33"/>
      <c r="J310" s="64">
        <f>IF(J$48=0,0,(J309/J$48))</f>
        <v>0</v>
      </c>
      <c r="K310" s="35"/>
      <c r="AA310"/>
    </row>
    <row r="311" spans="1:27" ht="5.25" customHeight="1">
      <c r="A311" s="11"/>
      <c r="B311" s="75"/>
      <c r="C311" s="32"/>
      <c r="D311" s="32"/>
      <c r="E311" s="32"/>
      <c r="F311" s="32"/>
      <c r="G311" s="32"/>
      <c r="H311" s="32"/>
      <c r="I311" s="32"/>
      <c r="J311" s="32"/>
      <c r="K311" s="41"/>
      <c r="AA311"/>
    </row>
    <row r="312" spans="1:27">
      <c r="A312" s="11"/>
      <c r="B312" s="76" t="s">
        <v>70</v>
      </c>
      <c r="C312" s="32"/>
      <c r="D312" s="32"/>
      <c r="E312" s="67">
        <f>+F312</f>
        <v>0</v>
      </c>
      <c r="F312" s="68"/>
      <c r="G312" s="67"/>
      <c r="H312" s="68"/>
      <c r="I312" s="67"/>
      <c r="J312" s="67">
        <f>F312+H312</f>
        <v>0</v>
      </c>
      <c r="K312" s="41"/>
      <c r="AA312"/>
    </row>
    <row r="313" spans="1:27">
      <c r="A313" s="11"/>
      <c r="B313" s="171" t="s">
        <v>178</v>
      </c>
      <c r="C313" s="32"/>
      <c r="D313" s="32"/>
      <c r="E313" s="67">
        <f>+F313</f>
        <v>0</v>
      </c>
      <c r="F313" s="68"/>
      <c r="G313" s="67"/>
      <c r="H313" s="68"/>
      <c r="I313" s="67"/>
      <c r="J313" s="67">
        <f>F313+H313</f>
        <v>0</v>
      </c>
      <c r="K313" s="41"/>
      <c r="AA313"/>
    </row>
    <row r="314" spans="1:27">
      <c r="A314" s="11"/>
      <c r="B314" s="76" t="s">
        <v>50</v>
      </c>
      <c r="C314" s="32"/>
      <c r="D314" s="32"/>
      <c r="E314" s="69">
        <f>IF(E312=0,0,ROUND((E309/E312),2))</f>
        <v>0</v>
      </c>
      <c r="F314" s="69">
        <f>IF(F312=0,0,ROUND((F309/F312),2))</f>
        <v>0</v>
      </c>
      <c r="G314" s="69"/>
      <c r="H314" s="69">
        <f>IF(H312=0,0,ROUND((H309/H312),2))</f>
        <v>0</v>
      </c>
      <c r="I314" s="69"/>
      <c r="J314" s="69">
        <f>IF(J312=0,0,ROUND((J309/J312),2))</f>
        <v>0</v>
      </c>
      <c r="K314" s="41"/>
      <c r="AA314"/>
    </row>
    <row r="315" spans="1:27">
      <c r="A315" s="11"/>
      <c r="B315" s="76" t="str">
        <f>CONCATENATE("Unit of Service Cost Requested from ",Control!$B$4)</f>
        <v>Unit of Service Cost Requested from LCRB</v>
      </c>
      <c r="C315" s="32"/>
      <c r="D315" s="32"/>
      <c r="E315" s="69">
        <f>IF(E313=0,,ROUND((E309/E313),2))</f>
        <v>0</v>
      </c>
      <c r="F315" s="69">
        <f>IF(F313=0,,ROUND((F309/F313),2))</f>
        <v>0</v>
      </c>
      <c r="G315" s="69"/>
      <c r="H315" s="69">
        <f>IF(H313=0,,ROUND((H309/H313),2))</f>
        <v>0</v>
      </c>
      <c r="I315" s="69"/>
      <c r="J315" s="69">
        <f>IF(J313=0,,ROUND((J309/J313),2))</f>
        <v>0</v>
      </c>
      <c r="K315" s="41"/>
      <c r="AA315"/>
    </row>
    <row r="316" spans="1:27" ht="4.5" customHeight="1">
      <c r="A316" s="11"/>
      <c r="B316" s="76"/>
      <c r="C316" s="32"/>
      <c r="D316" s="32"/>
      <c r="E316" s="116"/>
      <c r="F316" s="116"/>
      <c r="G316" s="32"/>
      <c r="H316" s="32"/>
      <c r="I316" s="32"/>
      <c r="J316" s="32"/>
      <c r="K316" s="41"/>
      <c r="AA316"/>
    </row>
    <row r="317" spans="1:27" ht="13.5" customHeight="1" thickBot="1">
      <c r="A317" s="11"/>
      <c r="B317" s="171" t="s">
        <v>161</v>
      </c>
      <c r="C317" s="32"/>
      <c r="D317" s="32"/>
      <c r="E317" s="32"/>
      <c r="F317" s="78"/>
      <c r="G317" s="71"/>
      <c r="H317" s="71"/>
      <c r="I317" s="71"/>
      <c r="J317" s="70"/>
      <c r="K317" s="41"/>
      <c r="AA317"/>
    </row>
    <row r="318" spans="1:27" ht="15.75" thickBot="1">
      <c r="A318" s="11"/>
      <c r="B318" s="449" t="s">
        <v>51</v>
      </c>
      <c r="C318" s="450"/>
      <c r="D318" s="450"/>
      <c r="E318" s="77"/>
      <c r="F318" s="78"/>
      <c r="G318" s="79"/>
      <c r="H318" s="80"/>
      <c r="I318" s="80"/>
      <c r="J318" s="199"/>
      <c r="K318" s="81"/>
      <c r="AA318"/>
    </row>
    <row r="319" spans="1:27" ht="8.25" customHeight="1" thickBot="1">
      <c r="A319" s="11"/>
      <c r="B319" s="32"/>
      <c r="C319" s="32"/>
      <c r="D319" s="32"/>
      <c r="E319" s="32"/>
      <c r="F319" s="32"/>
      <c r="G319" s="32"/>
      <c r="H319" s="32"/>
      <c r="I319" s="32"/>
      <c r="J319" s="32"/>
      <c r="K319" s="32"/>
      <c r="AA319"/>
    </row>
    <row r="320" spans="1:27" ht="15.75" thickBot="1">
      <c r="A320" s="11"/>
      <c r="B320" s="201" t="s">
        <v>411</v>
      </c>
      <c r="C320" s="101"/>
      <c r="D320" s="237" t="str">
        <f>CONCATENATE($J$6,"U9")</f>
        <v>P2U9</v>
      </c>
      <c r="E320" s="32"/>
      <c r="F320" s="32"/>
      <c r="G320" s="32"/>
      <c r="H320" s="32"/>
      <c r="I320" s="32"/>
      <c r="J320" s="32"/>
      <c r="K320" s="32"/>
      <c r="AA320"/>
    </row>
    <row r="321" spans="1:27">
      <c r="A321" s="11"/>
      <c r="B321" s="453" t="s">
        <v>67</v>
      </c>
      <c r="C321" s="454"/>
      <c r="D321" s="102"/>
      <c r="E321" s="173" t="s">
        <v>162</v>
      </c>
      <c r="F321" s="455"/>
      <c r="G321" s="455"/>
      <c r="H321" s="456" t="s">
        <v>68</v>
      </c>
      <c r="I321" s="456"/>
      <c r="J321" s="103"/>
      <c r="K321" s="104"/>
      <c r="AA321"/>
    </row>
    <row r="322" spans="1:27" ht="26.25">
      <c r="A322" s="11"/>
      <c r="B322" s="451" t="s">
        <v>78</v>
      </c>
      <c r="C322" s="452"/>
      <c r="D322" s="452"/>
      <c r="E322" s="95" t="str">
        <f>+E8</f>
        <v>LCRB Recom</v>
      </c>
      <c r="F322" s="95" t="str">
        <f>+F8</f>
        <v>LCRB Request</v>
      </c>
      <c r="G322" s="95"/>
      <c r="H322" s="95" t="s">
        <v>55</v>
      </c>
      <c r="I322" s="95"/>
      <c r="J322" s="95" t="s">
        <v>64</v>
      </c>
      <c r="K322" s="96"/>
      <c r="AA322"/>
    </row>
    <row r="323" spans="1:27">
      <c r="A323" s="11"/>
      <c r="B323" s="73"/>
      <c r="C323" s="33" t="str">
        <f>$C$29</f>
        <v>Direct Clinical Staff Salaries from Salary Analysis</v>
      </c>
      <c r="D323" s="33"/>
      <c r="E323" s="39">
        <f>+F323</f>
        <v>0</v>
      </c>
      <c r="F323" s="338">
        <f>HLOOKUP(D320,'Salary Analysis'!$A$4:$HE$25,3,FALSE)</f>
        <v>0</v>
      </c>
      <c r="G323" s="38"/>
      <c r="H323" s="43">
        <v>0</v>
      </c>
      <c r="I323" s="38"/>
      <c r="J323" s="39">
        <f>F323+H323</f>
        <v>0</v>
      </c>
      <c r="K323" s="40" t="str">
        <f>IF(J338=0,"-",J323/J338)</f>
        <v>-</v>
      </c>
      <c r="AA323"/>
    </row>
    <row r="324" spans="1:27">
      <c r="A324" s="11"/>
      <c r="B324" s="73"/>
      <c r="C324" s="33" t="str">
        <f>$C$30</f>
        <v>Immediate Sup Salaries from Salary Analysis</v>
      </c>
      <c r="D324" s="33"/>
      <c r="E324" s="39">
        <f t="shared" ref="E324:E337" si="24">+F324</f>
        <v>0</v>
      </c>
      <c r="F324" s="338">
        <f>HLOOKUP(D320,'Salary Analysis'!$A$4:$HE$25,4,FALSE)</f>
        <v>0</v>
      </c>
      <c r="G324" s="38"/>
      <c r="H324" s="44">
        <v>0</v>
      </c>
      <c r="I324" s="38"/>
      <c r="J324" s="38">
        <f t="shared" ref="J324:J337" si="25">F324+H324</f>
        <v>0</v>
      </c>
      <c r="K324" s="40" t="str">
        <f>IF(J338=0,"-",J324/J338)</f>
        <v>-</v>
      </c>
      <c r="AA324"/>
    </row>
    <row r="325" spans="1:27">
      <c r="A325" s="11"/>
      <c r="B325" s="73"/>
      <c r="C325" s="33" t="str">
        <f>$C$31</f>
        <v>Clinical Staff Fringe Benefits</v>
      </c>
      <c r="D325" s="33"/>
      <c r="E325" s="39">
        <f t="shared" si="24"/>
        <v>0</v>
      </c>
      <c r="F325" s="43">
        <v>0</v>
      </c>
      <c r="G325" s="38"/>
      <c r="H325" s="44">
        <v>0</v>
      </c>
      <c r="I325" s="38"/>
      <c r="J325" s="38">
        <f t="shared" si="25"/>
        <v>0</v>
      </c>
      <c r="K325" s="40" t="str">
        <f>IF(J338=0,"-",J325/J338)</f>
        <v>-</v>
      </c>
      <c r="AA325"/>
    </row>
    <row r="326" spans="1:27">
      <c r="A326" s="11"/>
      <c r="B326" s="73"/>
      <c r="C326" s="33" t="str">
        <f>$C$32</f>
        <v>Utilities for Direct Client Service Areas</v>
      </c>
      <c r="D326" s="33"/>
      <c r="E326" s="39">
        <f t="shared" si="24"/>
        <v>0</v>
      </c>
      <c r="F326" s="43">
        <v>0</v>
      </c>
      <c r="G326" s="38"/>
      <c r="H326" s="44">
        <v>0</v>
      </c>
      <c r="I326" s="38"/>
      <c r="J326" s="38">
        <f t="shared" si="25"/>
        <v>0</v>
      </c>
      <c r="K326" s="40" t="str">
        <f>IF(J338=0,"-",J326/J338)</f>
        <v>-</v>
      </c>
      <c r="AA326"/>
    </row>
    <row r="327" spans="1:27">
      <c r="A327" s="11"/>
      <c r="B327" s="73"/>
      <c r="C327" s="33" t="str">
        <f>$C$33</f>
        <v>Telephone /Cell Phone/Internet</v>
      </c>
      <c r="D327" s="33"/>
      <c r="E327" s="39" t="s">
        <v>675</v>
      </c>
      <c r="F327" s="43">
        <v>0</v>
      </c>
      <c r="G327" s="38"/>
      <c r="H327" s="44">
        <v>0</v>
      </c>
      <c r="I327" s="38"/>
      <c r="J327" s="38">
        <f>F327+F3325</f>
        <v>0</v>
      </c>
      <c r="K327" s="40" t="str">
        <f>IF(J338=0,"-",J327/J338)</f>
        <v>-</v>
      </c>
      <c r="AA327"/>
    </row>
    <row r="328" spans="1:27">
      <c r="A328" s="11"/>
      <c r="B328" s="73"/>
      <c r="C328" s="33" t="str">
        <f>$C$34</f>
        <v>Consumable Supplies</v>
      </c>
      <c r="D328" s="33"/>
      <c r="E328" s="39">
        <f t="shared" si="24"/>
        <v>0</v>
      </c>
      <c r="F328" s="43">
        <v>0</v>
      </c>
      <c r="G328" s="38"/>
      <c r="H328" s="44">
        <v>0</v>
      </c>
      <c r="I328" s="38"/>
      <c r="J328" s="38">
        <f t="shared" si="25"/>
        <v>0</v>
      </c>
      <c r="K328" s="40" t="str">
        <f>IF(J338=0,"-",J328/J338)</f>
        <v>-</v>
      </c>
      <c r="AA328"/>
    </row>
    <row r="329" spans="1:27">
      <c r="A329" s="11"/>
      <c r="B329" s="73"/>
      <c r="C329" s="33" t="str">
        <f>$C$35</f>
        <v>Non-consumable Supplies</v>
      </c>
      <c r="D329" s="33"/>
      <c r="E329" s="39">
        <f t="shared" si="24"/>
        <v>0</v>
      </c>
      <c r="F329" s="43">
        <v>0</v>
      </c>
      <c r="G329" s="38"/>
      <c r="H329" s="44">
        <v>0</v>
      </c>
      <c r="I329" s="38"/>
      <c r="J329" s="38">
        <f t="shared" si="25"/>
        <v>0</v>
      </c>
      <c r="K329" s="40" t="str">
        <f>IF(J338=0,"-",J329/J338)</f>
        <v>-</v>
      </c>
      <c r="AA329"/>
    </row>
    <row r="330" spans="1:27">
      <c r="A330" s="11"/>
      <c r="B330" s="73"/>
      <c r="C330" s="33" t="str">
        <f>$C$36</f>
        <v>Printing</v>
      </c>
      <c r="D330" s="33"/>
      <c r="E330" s="39">
        <f t="shared" si="24"/>
        <v>0</v>
      </c>
      <c r="F330" s="43">
        <v>0</v>
      </c>
      <c r="G330" s="38"/>
      <c r="H330" s="44">
        <v>0</v>
      </c>
      <c r="I330" s="38"/>
      <c r="J330" s="38">
        <f t="shared" si="25"/>
        <v>0</v>
      </c>
      <c r="K330" s="40" t="str">
        <f>IF(J338=0,"-",J330/J338)</f>
        <v>-</v>
      </c>
      <c r="AA330"/>
    </row>
    <row r="331" spans="1:27">
      <c r="A331" s="11"/>
      <c r="B331" s="73"/>
      <c r="C331" s="33" t="str">
        <f>$C$37</f>
        <v>Mileage</v>
      </c>
      <c r="D331" s="33"/>
      <c r="E331" s="39">
        <f t="shared" si="24"/>
        <v>0</v>
      </c>
      <c r="F331" s="43">
        <v>0</v>
      </c>
      <c r="G331" s="38"/>
      <c r="H331" s="44">
        <v>0</v>
      </c>
      <c r="I331" s="38"/>
      <c r="J331" s="38">
        <f t="shared" si="25"/>
        <v>0</v>
      </c>
      <c r="K331" s="40" t="str">
        <f>IF(J338=0,"-",J331/J338)</f>
        <v>-</v>
      </c>
      <c r="AA331"/>
    </row>
    <row r="332" spans="1:27">
      <c r="A332" s="11"/>
      <c r="B332" s="73"/>
      <c r="C332" s="33" t="str">
        <f>$C$38</f>
        <v>Rent for Direct Client Service Areas</v>
      </c>
      <c r="D332" s="38"/>
      <c r="E332" s="39">
        <f t="shared" si="24"/>
        <v>0</v>
      </c>
      <c r="F332" s="43">
        <v>0</v>
      </c>
      <c r="G332" s="38"/>
      <c r="H332" s="44">
        <v>0</v>
      </c>
      <c r="I332" s="38"/>
      <c r="J332" s="38">
        <f t="shared" si="25"/>
        <v>0</v>
      </c>
      <c r="K332" s="40" t="str">
        <f>IF(J338=0,"-",J332/J338)</f>
        <v>-</v>
      </c>
      <c r="AA332"/>
    </row>
    <row r="333" spans="1:27">
      <c r="A333" s="11"/>
      <c r="B333" s="73"/>
      <c r="C333" s="33" t="str">
        <f>$C$39</f>
        <v>Other</v>
      </c>
      <c r="D333" s="38"/>
      <c r="E333" s="39">
        <f t="shared" si="24"/>
        <v>0</v>
      </c>
      <c r="F333" s="43">
        <v>0</v>
      </c>
      <c r="G333" s="38"/>
      <c r="H333" s="44">
        <v>0</v>
      </c>
      <c r="I333" s="38"/>
      <c r="J333" s="38">
        <f t="shared" si="25"/>
        <v>0</v>
      </c>
      <c r="K333" s="40" t="str">
        <f>IF(J338=0,"-",J333/J338)</f>
        <v>-</v>
      </c>
      <c r="AA333"/>
    </row>
    <row r="334" spans="1:27">
      <c r="A334" s="11"/>
      <c r="B334" s="73"/>
      <c r="C334" s="33" t="str">
        <f>$C$40</f>
        <v>Other</v>
      </c>
      <c r="D334" s="38"/>
      <c r="E334" s="39">
        <f t="shared" si="24"/>
        <v>0</v>
      </c>
      <c r="F334" s="43"/>
      <c r="G334" s="38"/>
      <c r="H334" s="44">
        <v>0</v>
      </c>
      <c r="I334" s="38"/>
      <c r="J334" s="38">
        <f t="shared" si="25"/>
        <v>0</v>
      </c>
      <c r="K334" s="40" t="str">
        <f>IF(J338=0,"-",J334/J338)</f>
        <v>-</v>
      </c>
      <c r="AA334"/>
    </row>
    <row r="335" spans="1:27">
      <c r="A335" s="11"/>
      <c r="B335" s="73"/>
      <c r="C335" s="33" t="str">
        <f>$C$41</f>
        <v>Other</v>
      </c>
      <c r="D335" s="38"/>
      <c r="E335" s="39">
        <f t="shared" si="24"/>
        <v>0</v>
      </c>
      <c r="F335" s="43"/>
      <c r="G335" s="38"/>
      <c r="H335" s="44">
        <v>0</v>
      </c>
      <c r="I335" s="38"/>
      <c r="J335" s="38">
        <f t="shared" si="25"/>
        <v>0</v>
      </c>
      <c r="K335" s="40" t="str">
        <f>IF(J338=0,"-",J335/J338)</f>
        <v>-</v>
      </c>
      <c r="AA335"/>
    </row>
    <row r="336" spans="1:27">
      <c r="A336" s="11"/>
      <c r="B336" s="73"/>
      <c r="C336" s="33" t="str">
        <f>$C$42</f>
        <v>Other</v>
      </c>
      <c r="D336" s="38">
        <f>D303</f>
        <v>0</v>
      </c>
      <c r="E336" s="39">
        <f t="shared" si="24"/>
        <v>0</v>
      </c>
      <c r="F336" s="43"/>
      <c r="G336" s="38"/>
      <c r="H336" s="44">
        <v>0</v>
      </c>
      <c r="I336" s="38"/>
      <c r="J336" s="38">
        <f t="shared" si="25"/>
        <v>0</v>
      </c>
      <c r="K336" s="40" t="str">
        <f>IF(J338=0,"-",J336/J338)</f>
        <v>-</v>
      </c>
      <c r="AA336"/>
    </row>
    <row r="337" spans="1:27">
      <c r="A337" s="11"/>
      <c r="B337" s="73"/>
      <c r="C337" s="33" t="str">
        <f>$C$43</f>
        <v>Other</v>
      </c>
      <c r="D337" s="38">
        <f>D304</f>
        <v>0</v>
      </c>
      <c r="E337" s="39">
        <f t="shared" si="24"/>
        <v>0</v>
      </c>
      <c r="F337" s="43"/>
      <c r="G337" s="60"/>
      <c r="H337" s="49">
        <v>0</v>
      </c>
      <c r="I337" s="60"/>
      <c r="J337" s="60">
        <f t="shared" si="25"/>
        <v>0</v>
      </c>
      <c r="K337" s="40" t="str">
        <f>IF(J338=0,"-",J337/J338)</f>
        <v>-</v>
      </c>
      <c r="AA337"/>
    </row>
    <row r="338" spans="1:27">
      <c r="A338" s="11"/>
      <c r="B338" s="74" t="s">
        <v>59</v>
      </c>
      <c r="C338" s="33"/>
      <c r="D338" s="33"/>
      <c r="E338" s="61">
        <f>ROUND(SUM(E323:E337),0)</f>
        <v>0</v>
      </c>
      <c r="F338" s="61">
        <f>ROUND(SUM(F323:F337),0)</f>
        <v>0</v>
      </c>
      <c r="G338" s="52">
        <f>IF($J338=0,0,(F338/$J338))</f>
        <v>0</v>
      </c>
      <c r="H338" s="54">
        <f>SUM(H323:H337)</f>
        <v>0</v>
      </c>
      <c r="I338" s="52">
        <f>IF($J338=0,0,(H338/$J338))</f>
        <v>0</v>
      </c>
      <c r="J338" s="61">
        <f>ROUND(SUM(J323:J337),0)</f>
        <v>0</v>
      </c>
      <c r="K338" s="55" t="str">
        <f>IF(J338=0,"-",J338/J338)</f>
        <v>-</v>
      </c>
      <c r="AA338"/>
    </row>
    <row r="339" spans="1:27">
      <c r="A339" s="11"/>
      <c r="B339" s="74"/>
      <c r="C339" s="33" t="s">
        <v>58</v>
      </c>
      <c r="D339" s="33"/>
      <c r="E339" s="62">
        <f>IF(E$78=0,0,(E338/E342))</f>
        <v>0</v>
      </c>
      <c r="F339" s="63">
        <f>IF(F342=0,0,(F338/F342))</f>
        <v>0</v>
      </c>
      <c r="G339" s="64"/>
      <c r="H339" s="63">
        <f>IF(H342=0,0,(H338/H342))</f>
        <v>0</v>
      </c>
      <c r="I339" s="45"/>
      <c r="J339" s="63">
        <f>IF(J342=0,0,(J338/J342))</f>
        <v>0</v>
      </c>
      <c r="K339" s="40"/>
      <c r="AA339"/>
    </row>
    <row r="340" spans="1:27">
      <c r="A340" s="11"/>
      <c r="B340" s="74" t="s">
        <v>79</v>
      </c>
      <c r="C340" s="34"/>
      <c r="D340" s="34"/>
      <c r="E340" s="39">
        <f>ROUND(+F340,0)</f>
        <v>0</v>
      </c>
      <c r="F340" s="43"/>
      <c r="G340" s="38"/>
      <c r="H340" s="43"/>
      <c r="I340" s="38"/>
      <c r="J340" s="38">
        <f>ROUND(F340+H340,0)</f>
        <v>0</v>
      </c>
      <c r="K340" s="35"/>
      <c r="AA340"/>
    </row>
    <row r="341" spans="1:27">
      <c r="A341" s="11"/>
      <c r="B341" s="75"/>
      <c r="C341" s="33" t="s">
        <v>58</v>
      </c>
      <c r="D341" s="33"/>
      <c r="E341" s="62">
        <f>IF(E342=0,0,(E340/E342))</f>
        <v>0</v>
      </c>
      <c r="F341" s="62">
        <f>IF(F342=0,0,(F340/F342))</f>
        <v>0</v>
      </c>
      <c r="G341" s="33"/>
      <c r="H341" s="62">
        <f>IF(H342=0,0,(H340/H342))</f>
        <v>0</v>
      </c>
      <c r="I341" s="33"/>
      <c r="J341" s="62">
        <f>IF(J342=0,0,(J340/J342))</f>
        <v>0</v>
      </c>
      <c r="K341" s="35"/>
      <c r="AA341"/>
    </row>
    <row r="342" spans="1:27">
      <c r="A342" s="11"/>
      <c r="B342" s="74" t="s">
        <v>49</v>
      </c>
      <c r="C342" s="33"/>
      <c r="D342" s="33"/>
      <c r="E342" s="61">
        <f>ROUND(E338+E340,0)</f>
        <v>0</v>
      </c>
      <c r="F342" s="61">
        <f>ROUND(F338+F340,0)</f>
        <v>0</v>
      </c>
      <c r="G342" s="65"/>
      <c r="H342" s="61">
        <f>ROUND(H338+H340,0)</f>
        <v>0</v>
      </c>
      <c r="I342" s="65"/>
      <c r="J342" s="61">
        <f>ROUND(J338+J340,0)</f>
        <v>0</v>
      </c>
      <c r="K342" s="35"/>
      <c r="AA342"/>
    </row>
    <row r="343" spans="1:27">
      <c r="A343" s="11"/>
      <c r="B343" s="73"/>
      <c r="C343" s="33" t="s">
        <v>69</v>
      </c>
      <c r="D343" s="33"/>
      <c r="E343" s="45">
        <f>IF(E$48=0,0,(E342/E$48))</f>
        <v>0</v>
      </c>
      <c r="F343" s="64">
        <f>IF(F$48=0,0,(F342/F$48))</f>
        <v>0</v>
      </c>
      <c r="G343" s="33"/>
      <c r="H343" s="64">
        <f>IF(H$48=0,0,(H342/H$48))</f>
        <v>0</v>
      </c>
      <c r="I343" s="33"/>
      <c r="J343" s="64">
        <f>IF(J$48=0,0,(J342/J$48))</f>
        <v>0</v>
      </c>
      <c r="K343" s="35"/>
      <c r="AA343"/>
    </row>
    <row r="344" spans="1:27">
      <c r="A344" s="11"/>
      <c r="B344" s="75"/>
      <c r="C344" s="32"/>
      <c r="D344" s="32"/>
      <c r="E344" s="32"/>
      <c r="F344" s="32"/>
      <c r="G344" s="32"/>
      <c r="H344" s="32"/>
      <c r="I344" s="32"/>
      <c r="J344" s="32"/>
      <c r="K344" s="41"/>
      <c r="AA344"/>
    </row>
    <row r="345" spans="1:27">
      <c r="A345" s="11"/>
      <c r="B345" s="76" t="s">
        <v>70</v>
      </c>
      <c r="C345" s="32"/>
      <c r="D345" s="32"/>
      <c r="E345" s="67">
        <f>+F345</f>
        <v>0</v>
      </c>
      <c r="F345" s="68"/>
      <c r="G345" s="67"/>
      <c r="H345" s="68"/>
      <c r="I345" s="67"/>
      <c r="J345" s="67">
        <f>F345+H345</f>
        <v>0</v>
      </c>
      <c r="K345" s="41"/>
      <c r="AA345"/>
    </row>
    <row r="346" spans="1:27">
      <c r="A346" s="11"/>
      <c r="B346" s="171" t="s">
        <v>178</v>
      </c>
      <c r="C346" s="32"/>
      <c r="D346" s="32"/>
      <c r="E346" s="67">
        <f>+F346</f>
        <v>0</v>
      </c>
      <c r="F346" s="68"/>
      <c r="G346" s="67"/>
      <c r="H346" s="68"/>
      <c r="I346" s="67"/>
      <c r="J346" s="67">
        <f>F346+H346</f>
        <v>0</v>
      </c>
      <c r="K346" s="41"/>
      <c r="AA346"/>
    </row>
    <row r="347" spans="1:27">
      <c r="A347" s="11"/>
      <c r="B347" s="76" t="s">
        <v>50</v>
      </c>
      <c r="C347" s="32"/>
      <c r="D347" s="32"/>
      <c r="E347" s="69">
        <f>IF(E345=0,0,ROUND((E342/E345),2))</f>
        <v>0</v>
      </c>
      <c r="F347" s="69">
        <f>IF(F345=0,0,ROUND((F342/F345),2))</f>
        <v>0</v>
      </c>
      <c r="G347" s="69"/>
      <c r="H347" s="69">
        <f>IF(H345=0,0,ROUND((H342/H345),2))</f>
        <v>0</v>
      </c>
      <c r="I347" s="69"/>
      <c r="J347" s="69">
        <f>IF(J345=0,0,ROUND((J342/J345),2))</f>
        <v>0</v>
      </c>
      <c r="K347" s="41"/>
      <c r="AA347"/>
    </row>
    <row r="348" spans="1:27">
      <c r="A348" s="11"/>
      <c r="B348" s="76" t="str">
        <f>CONCATENATE("Unit of Service Cost Requested from ",Control!$B$4)</f>
        <v>Unit of Service Cost Requested from LCRB</v>
      </c>
      <c r="C348" s="32"/>
      <c r="D348" s="32"/>
      <c r="E348" s="69">
        <f>IF(E346=0,,ROUND((E342/E346),2))</f>
        <v>0</v>
      </c>
      <c r="F348" s="69">
        <f>IF(F346=0,,ROUND((F342/F346),2))</f>
        <v>0</v>
      </c>
      <c r="G348" s="69"/>
      <c r="H348" s="69">
        <f>IF(H346=0,,ROUND((H342/H346),2))</f>
        <v>0</v>
      </c>
      <c r="I348" s="69"/>
      <c r="J348" s="69">
        <f>IF(J346=0,,ROUND((J342/J346),2))</f>
        <v>0</v>
      </c>
      <c r="K348" s="41"/>
      <c r="AA348"/>
    </row>
    <row r="349" spans="1:27" ht="6" customHeight="1">
      <c r="A349" s="11"/>
      <c r="B349" s="76"/>
      <c r="C349" s="32"/>
      <c r="D349" s="32"/>
      <c r="E349" s="116"/>
      <c r="F349" s="116"/>
      <c r="G349" s="32"/>
      <c r="H349" s="32"/>
      <c r="I349" s="32"/>
      <c r="J349" s="32"/>
      <c r="K349" s="41"/>
      <c r="AA349"/>
    </row>
    <row r="350" spans="1:27" ht="15" customHeight="1" thickBot="1">
      <c r="A350" s="11"/>
      <c r="B350" s="171" t="s">
        <v>161</v>
      </c>
      <c r="C350" s="32"/>
      <c r="D350" s="32"/>
      <c r="E350" s="32"/>
      <c r="F350" s="78"/>
      <c r="G350" s="71"/>
      <c r="H350" s="71"/>
      <c r="I350" s="71"/>
      <c r="J350" s="70"/>
      <c r="K350" s="41"/>
      <c r="AA350"/>
    </row>
    <row r="351" spans="1:27" ht="15.75" thickBot="1">
      <c r="A351" s="11"/>
      <c r="B351" s="449" t="s">
        <v>51</v>
      </c>
      <c r="C351" s="450"/>
      <c r="D351" s="450"/>
      <c r="E351" s="77"/>
      <c r="F351" s="78"/>
      <c r="G351" s="79"/>
      <c r="H351" s="80"/>
      <c r="I351" s="80"/>
      <c r="J351" s="199"/>
      <c r="K351" s="81"/>
      <c r="AA351"/>
    </row>
    <row r="352" spans="1:27" ht="5.25" customHeight="1" thickBot="1">
      <c r="A352" s="11"/>
      <c r="B352" s="32"/>
      <c r="C352" s="32"/>
      <c r="D352" s="32"/>
      <c r="E352" s="32"/>
      <c r="F352" s="32"/>
      <c r="G352" s="32"/>
      <c r="H352" s="32"/>
      <c r="I352" s="32"/>
      <c r="J352" s="32"/>
      <c r="K352" s="32"/>
      <c r="AA352"/>
    </row>
    <row r="353" spans="1:27" ht="15.75" thickBot="1">
      <c r="A353" s="11"/>
      <c r="B353" s="201" t="s">
        <v>412</v>
      </c>
      <c r="C353" s="101"/>
      <c r="D353" s="237" t="str">
        <f>CONCATENATE($J$6,"U10")</f>
        <v>P2U10</v>
      </c>
      <c r="E353" s="32"/>
      <c r="F353" s="32"/>
      <c r="G353" s="32"/>
      <c r="H353" s="32"/>
      <c r="I353" s="32"/>
      <c r="J353" s="32"/>
      <c r="K353" s="32"/>
      <c r="AA353"/>
    </row>
    <row r="354" spans="1:27">
      <c r="A354" s="11"/>
      <c r="B354" s="453" t="s">
        <v>67</v>
      </c>
      <c r="C354" s="454"/>
      <c r="D354" s="102"/>
      <c r="E354" s="173" t="s">
        <v>162</v>
      </c>
      <c r="F354" s="455"/>
      <c r="G354" s="455"/>
      <c r="H354" s="456" t="s">
        <v>68</v>
      </c>
      <c r="I354" s="456"/>
      <c r="J354" s="103"/>
      <c r="K354" s="104"/>
      <c r="AA354"/>
    </row>
    <row r="355" spans="1:27" ht="26.25">
      <c r="A355" s="11"/>
      <c r="B355" s="451" t="s">
        <v>78</v>
      </c>
      <c r="C355" s="452"/>
      <c r="D355" s="452"/>
      <c r="E355" s="95" t="str">
        <f>+E8</f>
        <v>LCRB Recom</v>
      </c>
      <c r="F355" s="95" t="str">
        <f>+F8</f>
        <v>LCRB Request</v>
      </c>
      <c r="G355" s="95"/>
      <c r="H355" s="95" t="s">
        <v>55</v>
      </c>
      <c r="I355" s="95"/>
      <c r="J355" s="95" t="s">
        <v>64</v>
      </c>
      <c r="K355" s="96"/>
      <c r="AA355"/>
    </row>
    <row r="356" spans="1:27">
      <c r="A356" s="11"/>
      <c r="B356" s="73"/>
      <c r="C356" s="33" t="str">
        <f>$C$29</f>
        <v>Direct Clinical Staff Salaries from Salary Analysis</v>
      </c>
      <c r="D356" s="33"/>
      <c r="E356" s="39">
        <f>+F356</f>
        <v>0</v>
      </c>
      <c r="F356" s="338">
        <f>HLOOKUP(D353,'Salary Analysis'!$A$4:$HE$25,3,FALSE)</f>
        <v>0</v>
      </c>
      <c r="G356" s="38"/>
      <c r="H356" s="43">
        <v>0</v>
      </c>
      <c r="I356" s="38"/>
      <c r="J356" s="39">
        <f>F356+H356</f>
        <v>0</v>
      </c>
      <c r="K356" s="40" t="str">
        <f>IF(J371=0,"-",J356/J371)</f>
        <v>-</v>
      </c>
      <c r="AA356"/>
    </row>
    <row r="357" spans="1:27">
      <c r="A357" s="11"/>
      <c r="B357" s="73"/>
      <c r="C357" s="33" t="str">
        <f>$C$30</f>
        <v>Immediate Sup Salaries from Salary Analysis</v>
      </c>
      <c r="D357" s="33"/>
      <c r="E357" s="39">
        <f t="shared" ref="E357:E370" si="26">+F357</f>
        <v>0</v>
      </c>
      <c r="F357" s="338">
        <f>HLOOKUP(D353,'Salary Analysis'!$A$4:$HE$25,4,FALSE)</f>
        <v>0</v>
      </c>
      <c r="G357" s="38"/>
      <c r="H357" s="44">
        <v>0</v>
      </c>
      <c r="I357" s="38"/>
      <c r="J357" s="38">
        <f t="shared" ref="J357:J370" si="27">F357+H357</f>
        <v>0</v>
      </c>
      <c r="K357" s="40" t="str">
        <f>IF(J371=0,"-",J357/J371)</f>
        <v>-</v>
      </c>
      <c r="AA357"/>
    </row>
    <row r="358" spans="1:27">
      <c r="A358" s="11"/>
      <c r="B358" s="73"/>
      <c r="C358" s="33" t="str">
        <f>$C$31</f>
        <v>Clinical Staff Fringe Benefits</v>
      </c>
      <c r="D358" s="33"/>
      <c r="E358" s="39">
        <f t="shared" si="26"/>
        <v>0</v>
      </c>
      <c r="F358" s="43">
        <v>0</v>
      </c>
      <c r="G358" s="38"/>
      <c r="H358" s="44">
        <v>0</v>
      </c>
      <c r="I358" s="38"/>
      <c r="J358" s="38">
        <f t="shared" si="27"/>
        <v>0</v>
      </c>
      <c r="K358" s="40" t="str">
        <f>IF(J371=0,"-",J358/J371)</f>
        <v>-</v>
      </c>
      <c r="AA358"/>
    </row>
    <row r="359" spans="1:27">
      <c r="A359" s="11"/>
      <c r="B359" s="73"/>
      <c r="C359" s="33" t="str">
        <f>$C$32</f>
        <v>Utilities for Direct Client Service Areas</v>
      </c>
      <c r="D359" s="33"/>
      <c r="E359" s="39">
        <f t="shared" si="26"/>
        <v>0</v>
      </c>
      <c r="F359" s="43">
        <v>0</v>
      </c>
      <c r="G359" s="38"/>
      <c r="H359" s="44">
        <v>0</v>
      </c>
      <c r="I359" s="38"/>
      <c r="J359" s="38">
        <f t="shared" si="27"/>
        <v>0</v>
      </c>
      <c r="K359" s="40" t="str">
        <f>IF(J371=0,"-",J359/J371)</f>
        <v>-</v>
      </c>
      <c r="AA359"/>
    </row>
    <row r="360" spans="1:27">
      <c r="A360" s="11"/>
      <c r="B360" s="73"/>
      <c r="C360" s="33" t="str">
        <f>$C$33</f>
        <v>Telephone /Cell Phone/Internet</v>
      </c>
      <c r="D360" s="33"/>
      <c r="E360" s="39">
        <f t="shared" si="26"/>
        <v>0</v>
      </c>
      <c r="F360" s="43">
        <v>0</v>
      </c>
      <c r="G360" s="38"/>
      <c r="H360" s="44">
        <v>0</v>
      </c>
      <c r="I360" s="38"/>
      <c r="J360" s="38">
        <f t="shared" si="27"/>
        <v>0</v>
      </c>
      <c r="K360" s="40" t="str">
        <f>IF(J371=0,"-",J360/J371)</f>
        <v>-</v>
      </c>
      <c r="AA360"/>
    </row>
    <row r="361" spans="1:27">
      <c r="A361" s="11"/>
      <c r="B361" s="73"/>
      <c r="C361" s="33" t="str">
        <f>$C$34</f>
        <v>Consumable Supplies</v>
      </c>
      <c r="D361" s="33"/>
      <c r="E361" s="39">
        <f t="shared" si="26"/>
        <v>0</v>
      </c>
      <c r="F361" s="43">
        <v>0</v>
      </c>
      <c r="G361" s="38"/>
      <c r="H361" s="44">
        <v>0</v>
      </c>
      <c r="I361" s="38"/>
      <c r="J361" s="38">
        <f t="shared" si="27"/>
        <v>0</v>
      </c>
      <c r="K361" s="40" t="str">
        <f>IF(J371=0,"-",J361/J371)</f>
        <v>-</v>
      </c>
      <c r="AA361"/>
    </row>
    <row r="362" spans="1:27">
      <c r="A362" s="11"/>
      <c r="B362" s="73"/>
      <c r="C362" s="33" t="str">
        <f>$C$35</f>
        <v>Non-consumable Supplies</v>
      </c>
      <c r="D362" s="33"/>
      <c r="E362" s="39">
        <f t="shared" si="26"/>
        <v>0</v>
      </c>
      <c r="F362" s="43">
        <v>0</v>
      </c>
      <c r="G362" s="38"/>
      <c r="H362" s="44">
        <v>0</v>
      </c>
      <c r="I362" s="38"/>
      <c r="J362" s="38">
        <f t="shared" si="27"/>
        <v>0</v>
      </c>
      <c r="K362" s="40" t="str">
        <f>IF(J371=0,"-",J362/J371)</f>
        <v>-</v>
      </c>
      <c r="AA362"/>
    </row>
    <row r="363" spans="1:27">
      <c r="A363" s="11"/>
      <c r="B363" s="73"/>
      <c r="C363" s="33" t="str">
        <f>$C$36</f>
        <v>Printing</v>
      </c>
      <c r="D363" s="33"/>
      <c r="E363" s="39">
        <f t="shared" si="26"/>
        <v>0</v>
      </c>
      <c r="F363" s="43">
        <v>0</v>
      </c>
      <c r="G363" s="38"/>
      <c r="H363" s="44">
        <v>0</v>
      </c>
      <c r="I363" s="38"/>
      <c r="J363" s="38">
        <f t="shared" si="27"/>
        <v>0</v>
      </c>
      <c r="K363" s="40" t="str">
        <f>IF(J371=0,"-",J363/J371)</f>
        <v>-</v>
      </c>
      <c r="AA363"/>
    </row>
    <row r="364" spans="1:27">
      <c r="A364" s="11"/>
      <c r="B364" s="73"/>
      <c r="C364" s="33" t="str">
        <f>$C$37</f>
        <v>Mileage</v>
      </c>
      <c r="D364" s="33"/>
      <c r="E364" s="39">
        <f t="shared" si="26"/>
        <v>0</v>
      </c>
      <c r="F364" s="43">
        <v>0</v>
      </c>
      <c r="G364" s="38"/>
      <c r="H364" s="44">
        <v>0</v>
      </c>
      <c r="I364" s="38"/>
      <c r="J364" s="38">
        <f t="shared" si="27"/>
        <v>0</v>
      </c>
      <c r="K364" s="40" t="str">
        <f>IF(J371=0,"-",J364/J371)</f>
        <v>-</v>
      </c>
      <c r="AA364"/>
    </row>
    <row r="365" spans="1:27">
      <c r="A365" s="11"/>
      <c r="B365" s="73"/>
      <c r="C365" s="33" t="str">
        <f>$C$38</f>
        <v>Rent for Direct Client Service Areas</v>
      </c>
      <c r="D365" s="38"/>
      <c r="E365" s="39">
        <f t="shared" si="26"/>
        <v>0</v>
      </c>
      <c r="F365" s="43">
        <v>0</v>
      </c>
      <c r="G365" s="38"/>
      <c r="H365" s="44">
        <v>0</v>
      </c>
      <c r="I365" s="38"/>
      <c r="J365" s="38">
        <f t="shared" si="27"/>
        <v>0</v>
      </c>
      <c r="K365" s="40" t="str">
        <f>IF(J371=0,"-",J365/J371)</f>
        <v>-</v>
      </c>
      <c r="AA365"/>
    </row>
    <row r="366" spans="1:27">
      <c r="A366" s="11"/>
      <c r="B366" s="73"/>
      <c r="C366" s="33" t="str">
        <f>$C$39</f>
        <v>Other</v>
      </c>
      <c r="D366" s="38"/>
      <c r="E366" s="39">
        <f t="shared" si="26"/>
        <v>0</v>
      </c>
      <c r="F366" s="43">
        <v>0</v>
      </c>
      <c r="G366" s="38"/>
      <c r="H366" s="44">
        <v>0</v>
      </c>
      <c r="I366" s="38"/>
      <c r="J366" s="38">
        <f t="shared" si="27"/>
        <v>0</v>
      </c>
      <c r="K366" s="40" t="str">
        <f>IF(J371=0,"-",J366/J371)</f>
        <v>-</v>
      </c>
      <c r="AA366"/>
    </row>
    <row r="367" spans="1:27">
      <c r="A367" s="11"/>
      <c r="B367" s="73"/>
      <c r="C367" s="33" t="str">
        <f>$C$40</f>
        <v>Other</v>
      </c>
      <c r="D367" s="38"/>
      <c r="E367" s="39">
        <f t="shared" si="26"/>
        <v>0</v>
      </c>
      <c r="F367" s="43">
        <v>0</v>
      </c>
      <c r="G367" s="38"/>
      <c r="H367" s="44">
        <v>0</v>
      </c>
      <c r="I367" s="38"/>
      <c r="J367" s="38">
        <f t="shared" si="27"/>
        <v>0</v>
      </c>
      <c r="K367" s="40" t="str">
        <f>IF(J371=0,"-",J367/J371)</f>
        <v>-</v>
      </c>
      <c r="AA367"/>
    </row>
    <row r="368" spans="1:27">
      <c r="A368" s="11"/>
      <c r="B368" s="73"/>
      <c r="C368" s="33" t="str">
        <f>$C$41</f>
        <v>Other</v>
      </c>
      <c r="D368" s="38"/>
      <c r="E368" s="39">
        <f t="shared" si="26"/>
        <v>0</v>
      </c>
      <c r="F368" s="43">
        <v>0</v>
      </c>
      <c r="G368" s="38"/>
      <c r="H368" s="44">
        <v>0</v>
      </c>
      <c r="I368" s="38"/>
      <c r="J368" s="38">
        <f t="shared" si="27"/>
        <v>0</v>
      </c>
      <c r="K368" s="40" t="str">
        <f>IF(J371=0,"-",J368/J371)</f>
        <v>-</v>
      </c>
      <c r="AA368"/>
    </row>
    <row r="369" spans="1:27">
      <c r="A369" s="11"/>
      <c r="B369" s="73"/>
      <c r="C369" s="33" t="str">
        <f>$C$42</f>
        <v>Other</v>
      </c>
      <c r="D369" s="38">
        <f>D336</f>
        <v>0</v>
      </c>
      <c r="E369" s="39">
        <f t="shared" si="26"/>
        <v>0</v>
      </c>
      <c r="F369" s="43"/>
      <c r="G369" s="38"/>
      <c r="H369" s="44">
        <v>0</v>
      </c>
      <c r="I369" s="38"/>
      <c r="J369" s="38">
        <f t="shared" si="27"/>
        <v>0</v>
      </c>
      <c r="K369" s="40" t="str">
        <f>IF(J371=0,"-",J369/J371)</f>
        <v>-</v>
      </c>
      <c r="AA369"/>
    </row>
    <row r="370" spans="1:27">
      <c r="A370" s="11"/>
      <c r="B370" s="73"/>
      <c r="C370" s="33" t="str">
        <f>$C$43</f>
        <v>Other</v>
      </c>
      <c r="D370" s="38">
        <f>D337</f>
        <v>0</v>
      </c>
      <c r="E370" s="39">
        <f t="shared" si="26"/>
        <v>0</v>
      </c>
      <c r="F370" s="43"/>
      <c r="G370" s="60"/>
      <c r="H370" s="49">
        <v>0</v>
      </c>
      <c r="I370" s="60"/>
      <c r="J370" s="60">
        <f t="shared" si="27"/>
        <v>0</v>
      </c>
      <c r="K370" s="40" t="str">
        <f>IF(J371=0,"-",J370/J371)</f>
        <v>-</v>
      </c>
      <c r="AA370"/>
    </row>
    <row r="371" spans="1:27">
      <c r="A371" s="11"/>
      <c r="B371" s="74" t="s">
        <v>59</v>
      </c>
      <c r="C371" s="33"/>
      <c r="D371" s="33"/>
      <c r="E371" s="61">
        <f>ROUND(SUM(E356:E370),0)</f>
        <v>0</v>
      </c>
      <c r="F371" s="61">
        <f>ROUND(SUM(F356:F370),0)</f>
        <v>0</v>
      </c>
      <c r="G371" s="52">
        <f>IF($J371=0,0,(F371/$J371))</f>
        <v>0</v>
      </c>
      <c r="H371" s="54">
        <f>SUM(H356:H370)</f>
        <v>0</v>
      </c>
      <c r="I371" s="52">
        <f>IF($J371=0,0,(H371/$J371))</f>
        <v>0</v>
      </c>
      <c r="J371" s="61">
        <f>ROUND(SUM(J356:J370),0)</f>
        <v>0</v>
      </c>
      <c r="K371" s="55" t="str">
        <f>IF(J371=0,"-",J371/J371)</f>
        <v>-</v>
      </c>
      <c r="AA371"/>
    </row>
    <row r="372" spans="1:27">
      <c r="A372" s="11"/>
      <c r="B372" s="74"/>
      <c r="C372" s="33" t="s">
        <v>58</v>
      </c>
      <c r="D372" s="33"/>
      <c r="E372" s="62">
        <f>IF(E$78=0,0,(E371/E375))</f>
        <v>0</v>
      </c>
      <c r="F372" s="63">
        <f>IF(F375=0,0,(F371/F375))</f>
        <v>0</v>
      </c>
      <c r="G372" s="64"/>
      <c r="H372" s="63">
        <f>IF(H375=0,0,(H371/H375))</f>
        <v>0</v>
      </c>
      <c r="I372" s="45"/>
      <c r="J372" s="63">
        <f>IF(J375=0,0,(J371/J375))</f>
        <v>0</v>
      </c>
      <c r="K372" s="40"/>
      <c r="AA372"/>
    </row>
    <row r="373" spans="1:27">
      <c r="A373" s="11"/>
      <c r="B373" s="74" t="s">
        <v>79</v>
      </c>
      <c r="C373" s="34"/>
      <c r="D373" s="34"/>
      <c r="E373" s="39">
        <f>ROUND(+F373,0)</f>
        <v>0</v>
      </c>
      <c r="F373" s="43"/>
      <c r="G373" s="38"/>
      <c r="H373" s="43"/>
      <c r="I373" s="38"/>
      <c r="J373" s="38">
        <f>ROUND(F373+H373,0)</f>
        <v>0</v>
      </c>
      <c r="K373" s="35"/>
      <c r="AA373"/>
    </row>
    <row r="374" spans="1:27">
      <c r="A374" s="11"/>
      <c r="B374" s="75"/>
      <c r="C374" s="33" t="s">
        <v>58</v>
      </c>
      <c r="D374" s="33"/>
      <c r="E374" s="62">
        <f>IF(E375=0,0,(E373/E375))</f>
        <v>0</v>
      </c>
      <c r="F374" s="62">
        <f>IF(F375=0,0,(F373/F375))</f>
        <v>0</v>
      </c>
      <c r="G374" s="33"/>
      <c r="H374" s="62">
        <f>IF(H375=0,0,(H373/H375))</f>
        <v>0</v>
      </c>
      <c r="I374" s="33"/>
      <c r="J374" s="62">
        <f>IF(J375=0,0,(J373/J375))</f>
        <v>0</v>
      </c>
      <c r="K374" s="35"/>
      <c r="AA374"/>
    </row>
    <row r="375" spans="1:27">
      <c r="A375" s="11"/>
      <c r="B375" s="74" t="s">
        <v>49</v>
      </c>
      <c r="C375" s="33"/>
      <c r="D375" s="33"/>
      <c r="E375" s="61">
        <f>ROUND(E371+E373,0)</f>
        <v>0</v>
      </c>
      <c r="F375" s="61">
        <f>ROUND(F371+F373,0)</f>
        <v>0</v>
      </c>
      <c r="G375" s="65"/>
      <c r="H375" s="61">
        <f>ROUND(H371+H373,0)</f>
        <v>0</v>
      </c>
      <c r="I375" s="65"/>
      <c r="J375" s="61">
        <f>ROUND(J371+J373,0)</f>
        <v>0</v>
      </c>
      <c r="K375" s="35"/>
      <c r="AA375"/>
    </row>
    <row r="376" spans="1:27">
      <c r="A376" s="11"/>
      <c r="B376" s="73"/>
      <c r="C376" s="33" t="s">
        <v>69</v>
      </c>
      <c r="D376" s="33"/>
      <c r="E376" s="45">
        <f>IF(E$48=0,0,(E375/E$48))</f>
        <v>0</v>
      </c>
      <c r="F376" s="64">
        <f>IF(F$48=0,0,(F375/F$48))</f>
        <v>0</v>
      </c>
      <c r="G376" s="33"/>
      <c r="H376" s="64">
        <f>IF(H$48=0,0,(H375/H$48))</f>
        <v>0</v>
      </c>
      <c r="I376" s="33"/>
      <c r="J376" s="64">
        <f>IF(J$48=0,0,(J375/J$48))</f>
        <v>0</v>
      </c>
      <c r="K376" s="35"/>
      <c r="AA376"/>
    </row>
    <row r="377" spans="1:27" ht="6" customHeight="1">
      <c r="A377" s="11"/>
      <c r="B377" s="75"/>
      <c r="C377" s="32"/>
      <c r="D377" s="32"/>
      <c r="E377" s="32"/>
      <c r="F377" s="32"/>
      <c r="G377" s="32"/>
      <c r="H377" s="32"/>
      <c r="I377" s="32"/>
      <c r="J377" s="32"/>
      <c r="K377" s="41"/>
      <c r="AA377"/>
    </row>
    <row r="378" spans="1:27">
      <c r="A378" s="11"/>
      <c r="B378" s="76" t="s">
        <v>70</v>
      </c>
      <c r="C378" s="32"/>
      <c r="D378" s="32"/>
      <c r="E378" s="67">
        <f>+F378</f>
        <v>0</v>
      </c>
      <c r="F378" s="68"/>
      <c r="G378" s="67"/>
      <c r="H378" s="68"/>
      <c r="I378" s="67"/>
      <c r="J378" s="67">
        <f>F378+H378</f>
        <v>0</v>
      </c>
      <c r="K378" s="41"/>
      <c r="AA378"/>
    </row>
    <row r="379" spans="1:27">
      <c r="A379" s="11"/>
      <c r="B379" s="171" t="s">
        <v>178</v>
      </c>
      <c r="C379" s="32"/>
      <c r="D379" s="32"/>
      <c r="E379" s="67">
        <f>+F379</f>
        <v>0</v>
      </c>
      <c r="F379" s="68"/>
      <c r="G379" s="67"/>
      <c r="H379" s="68"/>
      <c r="I379" s="67"/>
      <c r="J379" s="67">
        <f>F379+H379</f>
        <v>0</v>
      </c>
      <c r="K379" s="41"/>
      <c r="AA379"/>
    </row>
    <row r="380" spans="1:27">
      <c r="A380" s="11"/>
      <c r="B380" s="76" t="s">
        <v>50</v>
      </c>
      <c r="C380" s="32"/>
      <c r="D380" s="32"/>
      <c r="E380" s="69">
        <f>IF(E378=0,0,ROUND((E375/E378),2))</f>
        <v>0</v>
      </c>
      <c r="F380" s="69">
        <f>IF(F378=0,0,ROUND((F375/F378),2))</f>
        <v>0</v>
      </c>
      <c r="G380" s="69"/>
      <c r="H380" s="69">
        <f>IF(H378=0,0,ROUND((H375/H378),2))</f>
        <v>0</v>
      </c>
      <c r="I380" s="69"/>
      <c r="J380" s="69">
        <f>IF(J378=0,0,ROUND((J375/J378),2))</f>
        <v>0</v>
      </c>
      <c r="K380" s="41"/>
      <c r="AA380"/>
    </row>
    <row r="381" spans="1:27">
      <c r="A381" s="11"/>
      <c r="B381" s="76" t="str">
        <f>CONCATENATE("Unit of Service Cost Requested from ",Control!$B$4)</f>
        <v>Unit of Service Cost Requested from LCRB</v>
      </c>
      <c r="C381" s="32"/>
      <c r="D381" s="32"/>
      <c r="E381" s="69">
        <f>IF(E379=0,,ROUND((E375/E379),2))</f>
        <v>0</v>
      </c>
      <c r="F381" s="69">
        <f>IF(F379=0,,ROUND((F375/F379),2))</f>
        <v>0</v>
      </c>
      <c r="G381" s="69"/>
      <c r="H381" s="69">
        <f>IF(H379=0,,ROUND((H375/H379),2))</f>
        <v>0</v>
      </c>
      <c r="I381" s="69"/>
      <c r="J381" s="69">
        <f>IF(J379=0,,ROUND((J375/J379),2))</f>
        <v>0</v>
      </c>
      <c r="K381" s="41"/>
      <c r="AA381"/>
    </row>
    <row r="382" spans="1:27" ht="4.5" customHeight="1">
      <c r="A382" s="11"/>
      <c r="B382" s="76"/>
      <c r="C382" s="32"/>
      <c r="D382" s="32"/>
      <c r="E382" s="116"/>
      <c r="F382" s="116"/>
      <c r="G382" s="32"/>
      <c r="H382" s="32"/>
      <c r="I382" s="32"/>
      <c r="J382" s="32"/>
      <c r="K382" s="41"/>
      <c r="AA382"/>
    </row>
    <row r="383" spans="1:27" ht="14.25" customHeight="1" thickBot="1">
      <c r="A383" s="11"/>
      <c r="B383" s="171" t="s">
        <v>161</v>
      </c>
      <c r="C383" s="32"/>
      <c r="D383" s="32"/>
      <c r="E383" s="32"/>
      <c r="F383" s="78"/>
      <c r="G383" s="71"/>
      <c r="H383" s="71"/>
      <c r="I383" s="71"/>
      <c r="J383" s="70"/>
      <c r="K383" s="41"/>
      <c r="AA383"/>
    </row>
    <row r="384" spans="1:27" ht="15.75" thickBot="1">
      <c r="A384" s="11"/>
      <c r="B384" s="449" t="s">
        <v>51</v>
      </c>
      <c r="C384" s="450"/>
      <c r="D384" s="450"/>
      <c r="E384" s="77"/>
      <c r="F384" s="78"/>
      <c r="G384" s="79"/>
      <c r="H384" s="80"/>
      <c r="I384" s="80"/>
      <c r="J384" s="199"/>
      <c r="K384" s="81"/>
      <c r="AA384"/>
    </row>
    <row r="385" spans="27:27">
      <c r="AA385"/>
    </row>
    <row r="386" spans="27:27">
      <c r="AA386"/>
    </row>
  </sheetData>
  <mergeCells count="60">
    <mergeCell ref="A6:D6"/>
    <mergeCell ref="C1:E1"/>
    <mergeCell ref="I1:K1"/>
    <mergeCell ref="C2:F2"/>
    <mergeCell ref="I2:K2"/>
    <mergeCell ref="C3:F3"/>
    <mergeCell ref="H90:I90"/>
    <mergeCell ref="B91:D91"/>
    <mergeCell ref="F7:K7"/>
    <mergeCell ref="Q8:T8"/>
    <mergeCell ref="X8:Z8"/>
    <mergeCell ref="B28:D28"/>
    <mergeCell ref="B57:C57"/>
    <mergeCell ref="F57:G57"/>
    <mergeCell ref="H57:I57"/>
    <mergeCell ref="B58:D58"/>
    <mergeCell ref="B87:D87"/>
    <mergeCell ref="B90:C90"/>
    <mergeCell ref="F90:G90"/>
    <mergeCell ref="B120:D120"/>
    <mergeCell ref="H123:I123"/>
    <mergeCell ref="B124:D124"/>
    <mergeCell ref="H222:I222"/>
    <mergeCell ref="B223:D223"/>
    <mergeCell ref="B156:C156"/>
    <mergeCell ref="F156:G156"/>
    <mergeCell ref="H156:I156"/>
    <mergeCell ref="B157:D157"/>
    <mergeCell ref="B186:D186"/>
    <mergeCell ref="B189:C189"/>
    <mergeCell ref="F189:G189"/>
    <mergeCell ref="H189:I189"/>
    <mergeCell ref="B153:D153"/>
    <mergeCell ref="B123:C123"/>
    <mergeCell ref="F123:G123"/>
    <mergeCell ref="B190:D190"/>
    <mergeCell ref="B219:D219"/>
    <mergeCell ref="B222:C222"/>
    <mergeCell ref="F222:G222"/>
    <mergeCell ref="B252:D252"/>
    <mergeCell ref="H255:I255"/>
    <mergeCell ref="B256:D256"/>
    <mergeCell ref="H354:I354"/>
    <mergeCell ref="B355:D355"/>
    <mergeCell ref="B288:C288"/>
    <mergeCell ref="F288:G288"/>
    <mergeCell ref="H288:I288"/>
    <mergeCell ref="B289:D289"/>
    <mergeCell ref="B318:D318"/>
    <mergeCell ref="B321:C321"/>
    <mergeCell ref="F321:G321"/>
    <mergeCell ref="H321:I321"/>
    <mergeCell ref="B285:D285"/>
    <mergeCell ref="B255:C255"/>
    <mergeCell ref="F255:G255"/>
    <mergeCell ref="B384:D384"/>
    <mergeCell ref="B322:D322"/>
    <mergeCell ref="B351:D351"/>
    <mergeCell ref="B354:C354"/>
    <mergeCell ref="F354:G354"/>
  </mergeCells>
  <conditionalFormatting sqref="F59:F61">
    <cfRule type="expression" dxfId="391" priority="110" stopIfTrue="1">
      <formula>LOCK3=1</formula>
    </cfRule>
  </conditionalFormatting>
  <conditionalFormatting sqref="F62">
    <cfRule type="expression" dxfId="390" priority="109" stopIfTrue="1">
      <formula>LOCK4=1</formula>
    </cfRule>
  </conditionalFormatting>
  <conditionalFormatting sqref="F63">
    <cfRule type="expression" dxfId="389" priority="108" stopIfTrue="1">
      <formula>LOCK5=1</formula>
    </cfRule>
  </conditionalFormatting>
  <conditionalFormatting sqref="F64">
    <cfRule type="expression" dxfId="388" priority="107" stopIfTrue="1">
      <formula>LOCK6=1</formula>
    </cfRule>
  </conditionalFormatting>
  <conditionalFormatting sqref="F65">
    <cfRule type="expression" dxfId="387" priority="106" stopIfTrue="1">
      <formula>LOCK7=1</formula>
    </cfRule>
  </conditionalFormatting>
  <conditionalFormatting sqref="F66">
    <cfRule type="expression" dxfId="386" priority="105" stopIfTrue="1">
      <formula>LOCK8=1</formula>
    </cfRule>
  </conditionalFormatting>
  <conditionalFormatting sqref="F67:F69">
    <cfRule type="expression" dxfId="385" priority="104" stopIfTrue="1">
      <formula>LOCK9=1</formula>
    </cfRule>
  </conditionalFormatting>
  <conditionalFormatting sqref="F70">
    <cfRule type="expression" dxfId="384" priority="101" stopIfTrue="1">
      <formula>LOCK12=1</formula>
    </cfRule>
  </conditionalFormatting>
  <conditionalFormatting sqref="F71">
    <cfRule type="expression" dxfId="383" priority="100" stopIfTrue="1">
      <formula>LOCK13=1</formula>
    </cfRule>
  </conditionalFormatting>
  <conditionalFormatting sqref="F72">
    <cfRule type="expression" dxfId="382" priority="99" stopIfTrue="1">
      <formula>LOCK14=1</formula>
    </cfRule>
  </conditionalFormatting>
  <conditionalFormatting sqref="F73">
    <cfRule type="expression" dxfId="381" priority="98" stopIfTrue="1">
      <formula>LOCK15=1</formula>
    </cfRule>
  </conditionalFormatting>
  <conditionalFormatting sqref="F94">
    <cfRule type="expression" dxfId="380" priority="10" stopIfTrue="1">
      <formula>LOCK3=1</formula>
    </cfRule>
  </conditionalFormatting>
  <conditionalFormatting sqref="F95">
    <cfRule type="expression" dxfId="379" priority="22" stopIfTrue="1">
      <formula>LOCK4=1</formula>
    </cfRule>
  </conditionalFormatting>
  <conditionalFormatting sqref="F96">
    <cfRule type="expression" dxfId="378" priority="21" stopIfTrue="1">
      <formula>LOCK5=1</formula>
    </cfRule>
  </conditionalFormatting>
  <conditionalFormatting sqref="F97">
    <cfRule type="expression" dxfId="377" priority="20" stopIfTrue="1">
      <formula>LOCK6=1</formula>
    </cfRule>
  </conditionalFormatting>
  <conditionalFormatting sqref="F98">
    <cfRule type="expression" dxfId="376" priority="19" stopIfTrue="1">
      <formula>LOCK7=1</formula>
    </cfRule>
  </conditionalFormatting>
  <conditionalFormatting sqref="F99">
    <cfRule type="expression" dxfId="375" priority="18" stopIfTrue="1">
      <formula>LOCK8=1</formula>
    </cfRule>
  </conditionalFormatting>
  <conditionalFormatting sqref="F100:F102">
    <cfRule type="expression" dxfId="374" priority="8" stopIfTrue="1">
      <formula>LOCK9=1</formula>
    </cfRule>
  </conditionalFormatting>
  <conditionalFormatting sqref="F103">
    <cfRule type="expression" dxfId="373" priority="14" stopIfTrue="1">
      <formula>LOCK12=1</formula>
    </cfRule>
  </conditionalFormatting>
  <conditionalFormatting sqref="F104">
    <cfRule type="expression" dxfId="372" priority="13" stopIfTrue="1">
      <formula>LOCK13=1</formula>
    </cfRule>
  </conditionalFormatting>
  <conditionalFormatting sqref="F105">
    <cfRule type="expression" dxfId="371" priority="97" stopIfTrue="1">
      <formula>LOCK14=1</formula>
    </cfRule>
  </conditionalFormatting>
  <conditionalFormatting sqref="F106">
    <cfRule type="expression" dxfId="370" priority="96" stopIfTrue="1">
      <formula>LOCK15=1</formula>
    </cfRule>
  </conditionalFormatting>
  <conditionalFormatting sqref="F127">
    <cfRule type="expression" dxfId="369" priority="95" stopIfTrue="1">
      <formula>LOCK3=1</formula>
    </cfRule>
  </conditionalFormatting>
  <conditionalFormatting sqref="F128">
    <cfRule type="expression" dxfId="368" priority="94" stopIfTrue="1">
      <formula>LOCK4=1</formula>
    </cfRule>
  </conditionalFormatting>
  <conditionalFormatting sqref="F129">
    <cfRule type="expression" dxfId="367" priority="93" stopIfTrue="1">
      <formula>LOCK5=1</formula>
    </cfRule>
  </conditionalFormatting>
  <conditionalFormatting sqref="F130">
    <cfRule type="expression" dxfId="366" priority="92" stopIfTrue="1">
      <formula>LOCK6=1</formula>
    </cfRule>
  </conditionalFormatting>
  <conditionalFormatting sqref="F131">
    <cfRule type="expression" dxfId="365" priority="91" stopIfTrue="1">
      <formula>LOCK7=1</formula>
    </cfRule>
  </conditionalFormatting>
  <conditionalFormatting sqref="F132">
    <cfRule type="expression" dxfId="364" priority="90" stopIfTrue="1">
      <formula>LOCK8=1</formula>
    </cfRule>
  </conditionalFormatting>
  <conditionalFormatting sqref="F133:F135">
    <cfRule type="expression" dxfId="363" priority="7" stopIfTrue="1">
      <formula>LOCK9=1</formula>
    </cfRule>
  </conditionalFormatting>
  <conditionalFormatting sqref="F136">
    <cfRule type="expression" dxfId="362" priority="86" stopIfTrue="1">
      <formula>LOCK12=1</formula>
    </cfRule>
  </conditionalFormatting>
  <conditionalFormatting sqref="F137">
    <cfRule type="expression" dxfId="361" priority="85" stopIfTrue="1">
      <formula>LOCK13=1</formula>
    </cfRule>
  </conditionalFormatting>
  <conditionalFormatting sqref="F138">
    <cfRule type="expression" dxfId="360" priority="84" stopIfTrue="1">
      <formula>LOCK14=1</formula>
    </cfRule>
  </conditionalFormatting>
  <conditionalFormatting sqref="F139">
    <cfRule type="expression" dxfId="359" priority="83" stopIfTrue="1">
      <formula>LOCK15=1</formula>
    </cfRule>
  </conditionalFormatting>
  <conditionalFormatting sqref="F160:F166 F169:F170">
    <cfRule type="expression" dxfId="358" priority="12" stopIfTrue="1">
      <formula>LOCK1=1</formula>
    </cfRule>
  </conditionalFormatting>
  <conditionalFormatting sqref="F167:F168">
    <cfRule type="expression" dxfId="357" priority="6" stopIfTrue="1">
      <formula>LOCK9=1</formula>
    </cfRule>
  </conditionalFormatting>
  <conditionalFormatting sqref="F171">
    <cfRule type="expression" dxfId="356" priority="82" stopIfTrue="1">
      <formula>LOCK14=1</formula>
    </cfRule>
  </conditionalFormatting>
  <conditionalFormatting sqref="F172">
    <cfRule type="expression" dxfId="355" priority="81" stopIfTrue="1">
      <formula>LOCK15=1</formula>
    </cfRule>
  </conditionalFormatting>
  <conditionalFormatting sqref="F193:F199 F202">
    <cfRule type="expression" dxfId="354" priority="11" stopIfTrue="1">
      <formula>LOCK1=1</formula>
    </cfRule>
  </conditionalFormatting>
  <conditionalFormatting sqref="F200:F201">
    <cfRule type="expression" dxfId="353" priority="5" stopIfTrue="1">
      <formula>LOCK9=1</formula>
    </cfRule>
  </conditionalFormatting>
  <conditionalFormatting sqref="F203">
    <cfRule type="expression" dxfId="352" priority="80" stopIfTrue="1">
      <formula>LOCK13=1</formula>
    </cfRule>
  </conditionalFormatting>
  <conditionalFormatting sqref="F204">
    <cfRule type="expression" dxfId="351" priority="79" stopIfTrue="1">
      <formula>LOCK14=1</formula>
    </cfRule>
  </conditionalFormatting>
  <conditionalFormatting sqref="F205">
    <cfRule type="expression" dxfId="350" priority="78" stopIfTrue="1">
      <formula>LOCK15=1</formula>
    </cfRule>
  </conditionalFormatting>
  <conditionalFormatting sqref="F226">
    <cfRule type="expression" dxfId="349" priority="77" stopIfTrue="1">
      <formula>LOCK3=1</formula>
    </cfRule>
  </conditionalFormatting>
  <conditionalFormatting sqref="F227">
    <cfRule type="expression" dxfId="348" priority="76" stopIfTrue="1">
      <formula>LOCK4=1</formula>
    </cfRule>
  </conditionalFormatting>
  <conditionalFormatting sqref="F228">
    <cfRule type="expression" dxfId="347" priority="75" stopIfTrue="1">
      <formula>LOCK5=1</formula>
    </cfRule>
  </conditionalFormatting>
  <conditionalFormatting sqref="F229">
    <cfRule type="expression" dxfId="346" priority="74" stopIfTrue="1">
      <formula>LOCK6=1</formula>
    </cfRule>
  </conditionalFormatting>
  <conditionalFormatting sqref="F230">
    <cfRule type="expression" dxfId="345" priority="73" stopIfTrue="1">
      <formula>LOCK7=1</formula>
    </cfRule>
  </conditionalFormatting>
  <conditionalFormatting sqref="F231">
    <cfRule type="expression" dxfId="344" priority="72" stopIfTrue="1">
      <formula>LOCK8=1</formula>
    </cfRule>
  </conditionalFormatting>
  <conditionalFormatting sqref="F232:F234">
    <cfRule type="expression" dxfId="343" priority="4" stopIfTrue="1">
      <formula>LOCK9=1</formula>
    </cfRule>
  </conditionalFormatting>
  <conditionalFormatting sqref="F235">
    <cfRule type="expression" dxfId="342" priority="68" stopIfTrue="1">
      <formula>LOCK12=1</formula>
    </cfRule>
  </conditionalFormatting>
  <conditionalFormatting sqref="F236">
    <cfRule type="expression" dxfId="341" priority="67" stopIfTrue="1">
      <formula>LOCK13=1</formula>
    </cfRule>
  </conditionalFormatting>
  <conditionalFormatting sqref="F237">
    <cfRule type="expression" dxfId="340" priority="66" stopIfTrue="1">
      <formula>LOCK14=1</formula>
    </cfRule>
  </conditionalFormatting>
  <conditionalFormatting sqref="F238">
    <cfRule type="expression" dxfId="339" priority="65" stopIfTrue="1">
      <formula>LOCK15=1</formula>
    </cfRule>
  </conditionalFormatting>
  <conditionalFormatting sqref="F259">
    <cfRule type="expression" dxfId="338" priority="64" stopIfTrue="1">
      <formula>LOCK3=1</formula>
    </cfRule>
  </conditionalFormatting>
  <conditionalFormatting sqref="F260">
    <cfRule type="expression" dxfId="337" priority="63" stopIfTrue="1">
      <formula>LOCK4=1</formula>
    </cfRule>
  </conditionalFormatting>
  <conditionalFormatting sqref="F261">
    <cfRule type="expression" dxfId="336" priority="62" stopIfTrue="1">
      <formula>LOCK5=1</formula>
    </cfRule>
  </conditionalFormatting>
  <conditionalFormatting sqref="F262">
    <cfRule type="expression" dxfId="335" priority="61" stopIfTrue="1">
      <formula>LOCK6=1</formula>
    </cfRule>
  </conditionalFormatting>
  <conditionalFormatting sqref="F263">
    <cfRule type="expression" dxfId="334" priority="60" stopIfTrue="1">
      <formula>LOCK7=1</formula>
    </cfRule>
  </conditionalFormatting>
  <conditionalFormatting sqref="F264">
    <cfRule type="expression" dxfId="333" priority="59" stopIfTrue="1">
      <formula>LOCK8=1</formula>
    </cfRule>
  </conditionalFormatting>
  <conditionalFormatting sqref="F265:F267">
    <cfRule type="expression" dxfId="332" priority="3" stopIfTrue="1">
      <formula>LOCK9=1</formula>
    </cfRule>
  </conditionalFormatting>
  <conditionalFormatting sqref="F268">
    <cfRule type="expression" dxfId="331" priority="55" stopIfTrue="1">
      <formula>LOCK12=1</formula>
    </cfRule>
  </conditionalFormatting>
  <conditionalFormatting sqref="F269">
    <cfRule type="expression" dxfId="330" priority="54" stopIfTrue="1">
      <formula>LOCK13=1</formula>
    </cfRule>
  </conditionalFormatting>
  <conditionalFormatting sqref="F270">
    <cfRule type="expression" dxfId="329" priority="53" stopIfTrue="1">
      <formula>LOCK14=1</formula>
    </cfRule>
  </conditionalFormatting>
  <conditionalFormatting sqref="F271">
    <cfRule type="expression" dxfId="328" priority="52" stopIfTrue="1">
      <formula>LOCK15=1</formula>
    </cfRule>
  </conditionalFormatting>
  <conditionalFormatting sqref="F292">
    <cfRule type="expression" dxfId="327" priority="51" stopIfTrue="1">
      <formula>LOCK3=1</formula>
    </cfRule>
  </conditionalFormatting>
  <conditionalFormatting sqref="F293">
    <cfRule type="expression" dxfId="326" priority="50" stopIfTrue="1">
      <formula>LOCK4=1</formula>
    </cfRule>
  </conditionalFormatting>
  <conditionalFormatting sqref="F294">
    <cfRule type="expression" dxfId="325" priority="49" stopIfTrue="1">
      <formula>LOCK5=1</formula>
    </cfRule>
  </conditionalFormatting>
  <conditionalFormatting sqref="F295">
    <cfRule type="expression" dxfId="324" priority="48" stopIfTrue="1">
      <formula>LOCK6=1</formula>
    </cfRule>
  </conditionalFormatting>
  <conditionalFormatting sqref="F296">
    <cfRule type="expression" dxfId="323" priority="47" stopIfTrue="1">
      <formula>LOCK7=1</formula>
    </cfRule>
  </conditionalFormatting>
  <conditionalFormatting sqref="F297">
    <cfRule type="expression" dxfId="322" priority="46" stopIfTrue="1">
      <formula>LOCK8=1</formula>
    </cfRule>
  </conditionalFormatting>
  <conditionalFormatting sqref="F298:F300">
    <cfRule type="expression" dxfId="321" priority="2" stopIfTrue="1">
      <formula>LOCK9=1</formula>
    </cfRule>
  </conditionalFormatting>
  <conditionalFormatting sqref="F301">
    <cfRule type="expression" dxfId="320" priority="42" stopIfTrue="1">
      <formula>LOCK12=1</formula>
    </cfRule>
  </conditionalFormatting>
  <conditionalFormatting sqref="F302">
    <cfRule type="expression" dxfId="319" priority="41" stopIfTrue="1">
      <formula>LOCK13=1</formula>
    </cfRule>
  </conditionalFormatting>
  <conditionalFormatting sqref="F303">
    <cfRule type="expression" dxfId="318" priority="40" stopIfTrue="1">
      <formula>LOCK14=1</formula>
    </cfRule>
  </conditionalFormatting>
  <conditionalFormatting sqref="F304">
    <cfRule type="expression" dxfId="317" priority="39" stopIfTrue="1">
      <formula>LOCK15=1</formula>
    </cfRule>
  </conditionalFormatting>
  <conditionalFormatting sqref="F325">
    <cfRule type="expression" dxfId="316" priority="38" stopIfTrue="1">
      <formula>LOCK3=1</formula>
    </cfRule>
  </conditionalFormatting>
  <conditionalFormatting sqref="F326">
    <cfRule type="expression" dxfId="315" priority="37" stopIfTrue="1">
      <formula>LOCK4=1</formula>
    </cfRule>
  </conditionalFormatting>
  <conditionalFormatting sqref="F327">
    <cfRule type="expression" dxfId="314" priority="36" stopIfTrue="1">
      <formula>LOCK5=1</formula>
    </cfRule>
  </conditionalFormatting>
  <conditionalFormatting sqref="F328">
    <cfRule type="expression" dxfId="313" priority="35" stopIfTrue="1">
      <formula>LOCK6=1</formula>
    </cfRule>
  </conditionalFormatting>
  <conditionalFormatting sqref="F329">
    <cfRule type="expression" dxfId="312" priority="34" stopIfTrue="1">
      <formula>LOCK7=1</formula>
    </cfRule>
  </conditionalFormatting>
  <conditionalFormatting sqref="F330">
    <cfRule type="expression" dxfId="311" priority="33" stopIfTrue="1">
      <formula>LOCK8=1</formula>
    </cfRule>
  </conditionalFormatting>
  <conditionalFormatting sqref="F331:F333">
    <cfRule type="expression" dxfId="310" priority="1" stopIfTrue="1">
      <formula>LOCK9=1</formula>
    </cfRule>
  </conditionalFormatting>
  <conditionalFormatting sqref="F334">
    <cfRule type="expression" dxfId="309" priority="29" stopIfTrue="1">
      <formula>LOCK12=1</formula>
    </cfRule>
  </conditionalFormatting>
  <conditionalFormatting sqref="F335">
    <cfRule type="expression" dxfId="308" priority="28" stopIfTrue="1">
      <formula>LOCK13=1</formula>
    </cfRule>
  </conditionalFormatting>
  <conditionalFormatting sqref="F336">
    <cfRule type="expression" dxfId="307" priority="27" stopIfTrue="1">
      <formula>LOCK14=1</formula>
    </cfRule>
  </conditionalFormatting>
  <conditionalFormatting sqref="F337">
    <cfRule type="expression" dxfId="306" priority="26" stopIfTrue="1">
      <formula>LOCK15=1</formula>
    </cfRule>
  </conditionalFormatting>
  <conditionalFormatting sqref="F358:F368">
    <cfRule type="expression" dxfId="305" priority="25" stopIfTrue="1">
      <formula>LOCK1=1</formula>
    </cfRule>
  </conditionalFormatting>
  <conditionalFormatting sqref="F369">
    <cfRule type="expression" dxfId="304" priority="24" stopIfTrue="1">
      <formula>LOCK14=1</formula>
    </cfRule>
  </conditionalFormatting>
  <conditionalFormatting sqref="F370">
    <cfRule type="expression" dxfId="303" priority="23" stopIfTrue="1">
      <formula>LOCK15=1</formula>
    </cfRule>
  </conditionalFormatting>
  <dataValidations count="18">
    <dataValidation type="list" showInputMessage="1" showErrorMessage="1" sqref="C2:F2" xr:uid="{00000000-0002-0000-0700-000000000000}">
      <formula1>Service_Area</formula1>
    </dataValidation>
    <dataValidation type="list" showInputMessage="1" showErrorMessage="1" promptTitle="Unit of Service " prompt="Select Unit of Service from  List" sqref="D57 D90 D123 D156 D189 D222 D255 D288 D321 D354" xr:uid="{00000000-0002-0000-0700-000001000000}">
      <formula1>ServiceUnit</formula1>
    </dataValidation>
    <dataValidation type="textLength" operator="lessThan" allowBlank="1" showInputMessage="1" showErrorMessage="1" sqref="F57:G57 F90:G90 F123:G123 F156:G156 F189:G189 F222:G222 F255:G255 F288:G288 F321:G321 F354:G354" xr:uid="{00000000-0002-0000-0700-000002000000}">
      <formula1>15</formula1>
    </dataValidation>
    <dataValidation type="list" allowBlank="1" showInputMessage="1" showErrorMessage="1" sqref="M8" xr:uid="{00000000-0002-0000-0700-000003000000}">
      <formula1>ProjectKey</formula1>
    </dataValidation>
    <dataValidation type="list" allowBlank="1" showInputMessage="1" showErrorMessage="1" errorTitle="mo error" error="Must be between 1 and 12" promptTitle="Enter Month" prompt="Enter months of service" sqref="F6" xr:uid="{00000000-0002-0000-0700-000004000000}">
      <formula1>Month</formula1>
    </dataValidation>
    <dataValidation type="list" allowBlank="1" showInputMessage="1" showErrorMessage="1" promptTitle="UM" prompt="Select the Unit of Measure for this Unit of Service" sqref="J57 J90 J123 J321 J156 J189 J222 J255 J288 J354" xr:uid="{00000000-0002-0000-0700-000005000000}">
      <formula1>UM</formula1>
    </dataValidation>
    <dataValidation type="custom" allowBlank="1" showInputMessage="1" showErrorMessage="1" sqref="F358:F368" xr:uid="{00000000-0002-0000-0700-000006000000}">
      <formula1>LOCK1&lt;&gt;1</formula1>
    </dataValidation>
    <dataValidation type="custom" allowBlank="1" showInputMessage="1" showErrorMessage="1" sqref="F325 F127 F160 F193 F226 F259 F292 F94 F59:F61" xr:uid="{00000000-0002-0000-0700-000007000000}">
      <formula1>LOCK3&lt;&gt;1</formula1>
    </dataValidation>
    <dataValidation type="custom" allowBlank="1" showInputMessage="1" showErrorMessage="1" sqref="F62 F95 F128 F161 F194 F227 F260 F293 F326" xr:uid="{00000000-0002-0000-0700-000008000000}">
      <formula1>LOCK4&lt;&gt;1</formula1>
    </dataValidation>
    <dataValidation type="custom" allowBlank="1" showInputMessage="1" showErrorMessage="1" sqref="F63 F96 F129 F162 F195 F228 F261 F294 F327" xr:uid="{00000000-0002-0000-0700-000009000000}">
      <formula1>LOCK5&lt;&gt;1</formula1>
    </dataValidation>
    <dataValidation type="custom" allowBlank="1" showInputMessage="1" showErrorMessage="1" sqref="F64 F97 F130 F163 F196 F229 F262 F295 F328" xr:uid="{00000000-0002-0000-0700-00000A000000}">
      <formula1>LOCK6&lt;&gt;1</formula1>
    </dataValidation>
    <dataValidation type="custom" allowBlank="1" showInputMessage="1" showErrorMessage="1" sqref="F65 F98 F131 F164 F197 F230 F263 F296 F329" xr:uid="{00000000-0002-0000-0700-00000B000000}">
      <formula1>LOCK7&lt;&gt;1</formula1>
    </dataValidation>
    <dataValidation type="custom" allowBlank="1" showInputMessage="1" showErrorMessage="1" sqref="F66 F99 F132 F165 F198 F231 F264 F297 F330" xr:uid="{00000000-0002-0000-0700-00000C000000}">
      <formula1>LOCK8&lt;&gt;1</formula1>
    </dataValidation>
    <dataValidation type="custom" allowBlank="1" showInputMessage="1" showErrorMessage="1" sqref="F67:F69 F331:F333 F100:F102 F166:F168 F199:F201 F232:F234 F265:F267 F298:F300 F133:F135" xr:uid="{00000000-0002-0000-0700-00000D000000}">
      <formula1>LOCK9&lt;&gt;1</formula1>
    </dataValidation>
    <dataValidation type="custom" allowBlank="1" showInputMessage="1" showErrorMessage="1" sqref="F70 F103 F136 F169 F202 F235 F268 F301" xr:uid="{00000000-0002-0000-0700-00000E000000}">
      <formula1>LOCK12&lt;&gt;1</formula1>
    </dataValidation>
    <dataValidation type="custom" allowBlank="1" showInputMessage="1" showErrorMessage="1" sqref="F71 F104 F137 F170 F203 F236 F269 F302 F335" xr:uid="{00000000-0002-0000-0700-00000F000000}">
      <formula1>LOCK13&lt;&gt;1</formula1>
    </dataValidation>
    <dataValidation type="custom" allowBlank="1" showInputMessage="1" showErrorMessage="1" sqref="F72 F105 F138 F171 F204 F237 F270 F303 F336 F369" xr:uid="{00000000-0002-0000-0700-000010000000}">
      <formula1>LOCK14&lt;&gt;1</formula1>
    </dataValidation>
    <dataValidation type="custom" allowBlank="1" showInputMessage="1" showErrorMessage="1" sqref="F73 F106 F139 F172 F205 F238 F271 F304 F337 F370" xr:uid="{00000000-0002-0000-0700-000011000000}">
      <formula1>LOCK15&lt;&gt;1</formula1>
    </dataValidation>
  </dataValidations>
  <pageMargins left="0.45" right="0.2" top="0.25" bottom="0.25" header="0" footer="0"/>
  <pageSetup scale="67" fitToHeight="0" orientation="portrait" r:id="rId1"/>
  <rowBreaks count="5" manualBreakCount="5">
    <brk id="54" max="16383" man="1"/>
    <brk id="120" max="16383" man="1"/>
    <brk id="186" max="16383" man="1"/>
    <brk id="252" max="16383" man="1"/>
    <brk id="318"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386"/>
  <sheetViews>
    <sheetView zoomScaleNormal="100" workbookViewId="0">
      <selection activeCell="F7" sqref="F7:K7"/>
    </sheetView>
  </sheetViews>
  <sheetFormatPr defaultRowHeight="15"/>
  <cols>
    <col min="1" max="1" width="3.140625" customWidth="1"/>
    <col min="2" max="2" width="10" customWidth="1"/>
    <col min="3" max="3" width="10.28515625" customWidth="1"/>
    <col min="4" max="4" width="32.28515625" customWidth="1"/>
    <col min="5" max="5" width="14" customWidth="1"/>
    <col min="6" max="6" width="13.7109375" customWidth="1"/>
    <col min="7" max="7" width="14.28515625" customWidth="1"/>
    <col min="8" max="8" width="13.7109375" customWidth="1"/>
    <col min="9" max="9" width="6.28515625" customWidth="1"/>
    <col min="10" max="10" width="13.7109375" customWidth="1"/>
    <col min="11" max="11" width="7.5703125" customWidth="1"/>
    <col min="13" max="13" width="8.85546875" customWidth="1"/>
    <col min="14" max="14" width="4.42578125" customWidth="1"/>
    <col min="15" max="15" width="24.7109375" customWidth="1"/>
    <col min="16" max="16" width="12.85546875" customWidth="1"/>
    <col min="17" max="17" width="8" customWidth="1"/>
    <col min="18" max="18" width="7.42578125" customWidth="1"/>
    <col min="19" max="19" width="10.140625" customWidth="1"/>
    <col min="20" max="20" width="6.7109375" customWidth="1"/>
    <col min="21" max="21" width="11.140625" customWidth="1"/>
    <col min="22" max="22" width="8.7109375" customWidth="1"/>
    <col min="23" max="23" width="9" customWidth="1"/>
    <col min="24" max="24" width="7.42578125" customWidth="1"/>
    <col min="25" max="25" width="10.140625" customWidth="1"/>
    <col min="26" max="26" width="7.5703125" customWidth="1"/>
    <col min="27" max="27" width="11.140625" style="192" customWidth="1"/>
  </cols>
  <sheetData>
    <row r="1" spans="1:27">
      <c r="A1" s="10" t="s">
        <v>1</v>
      </c>
      <c r="B1" s="11"/>
      <c r="C1" s="463"/>
      <c r="D1" s="464"/>
      <c r="E1" s="464"/>
      <c r="F1" s="122"/>
      <c r="G1" s="12"/>
      <c r="H1" s="10" t="s">
        <v>40</v>
      </c>
      <c r="I1" s="465"/>
      <c r="J1" s="466"/>
      <c r="K1" s="466"/>
      <c r="L1" s="7"/>
      <c r="M1" s="7"/>
      <c r="N1" s="7"/>
      <c r="O1" s="7"/>
      <c r="P1" s="7"/>
    </row>
    <row r="2" spans="1:27">
      <c r="A2" s="11" t="s">
        <v>60</v>
      </c>
      <c r="B2" s="26"/>
      <c r="C2" s="427"/>
      <c r="D2" s="427"/>
      <c r="E2" s="427"/>
      <c r="F2" s="427"/>
      <c r="G2" s="12"/>
      <c r="H2" s="10" t="s">
        <v>42</v>
      </c>
      <c r="I2" s="467"/>
      <c r="J2" s="468"/>
      <c r="K2" s="468"/>
      <c r="L2" s="7"/>
      <c r="M2" s="7"/>
      <c r="N2" s="7"/>
      <c r="O2" s="7"/>
      <c r="P2" s="7"/>
    </row>
    <row r="3" spans="1:27" ht="14.25" customHeight="1">
      <c r="A3" s="10" t="s">
        <v>100</v>
      </c>
      <c r="B3" s="10"/>
      <c r="C3" s="469"/>
      <c r="D3" s="469"/>
      <c r="E3" s="469"/>
      <c r="F3" s="469"/>
      <c r="G3" s="10"/>
      <c r="H3" s="10"/>
      <c r="I3" s="10"/>
      <c r="J3" s="10"/>
      <c r="K3" s="10"/>
      <c r="L3" s="7"/>
      <c r="M3" s="7"/>
      <c r="N3" s="7"/>
      <c r="O3" s="121"/>
      <c r="P3" s="121"/>
    </row>
    <row r="4" spans="1:27" ht="5.25" customHeight="1">
      <c r="A4" s="10"/>
      <c r="B4" s="10"/>
      <c r="C4" s="13"/>
      <c r="D4" s="13"/>
      <c r="E4" s="13"/>
      <c r="F4" s="10"/>
      <c r="G4" s="10"/>
      <c r="H4" s="10"/>
      <c r="I4" s="10"/>
      <c r="J4" s="10"/>
      <c r="K4" s="10"/>
      <c r="L4" s="7"/>
      <c r="M4" s="7"/>
      <c r="N4" s="7"/>
      <c r="O4" s="7"/>
      <c r="P4" s="7"/>
    </row>
    <row r="5" spans="1:27" ht="5.25" customHeight="1">
      <c r="A5" s="10"/>
      <c r="B5" s="10"/>
      <c r="C5" s="13"/>
      <c r="D5" s="13"/>
      <c r="E5" s="13"/>
      <c r="F5" s="10"/>
      <c r="G5" s="10"/>
      <c r="H5" s="10"/>
      <c r="I5" s="10"/>
      <c r="J5" s="10"/>
      <c r="K5" s="10"/>
      <c r="L5" s="7"/>
      <c r="M5" s="7"/>
      <c r="N5" s="7"/>
      <c r="O5" s="7"/>
      <c r="P5" s="7"/>
    </row>
    <row r="6" spans="1:27" ht="15.75" thickBot="1">
      <c r="A6" s="462" t="s">
        <v>65</v>
      </c>
      <c r="B6" s="462"/>
      <c r="C6" s="462"/>
      <c r="D6" s="462"/>
      <c r="E6" s="27"/>
      <c r="F6" s="28">
        <v>12</v>
      </c>
      <c r="G6" s="29"/>
      <c r="H6" s="247" t="s">
        <v>413</v>
      </c>
      <c r="I6" s="247"/>
      <c r="J6" s="247" t="str">
        <f>M8</f>
        <v>P3</v>
      </c>
      <c r="K6" s="248"/>
      <c r="L6" s="7"/>
      <c r="M6" s="7"/>
      <c r="N6" s="7"/>
      <c r="O6" s="7"/>
      <c r="P6" s="7"/>
    </row>
    <row r="7" spans="1:27" ht="15.75" thickBot="1">
      <c r="A7" s="10"/>
      <c r="B7" s="82"/>
      <c r="C7" s="83"/>
      <c r="D7" s="83"/>
      <c r="E7" s="83"/>
      <c r="F7" s="457" t="s">
        <v>686</v>
      </c>
      <c r="G7" s="457"/>
      <c r="H7" s="457"/>
      <c r="I7" s="457"/>
      <c r="J7" s="457"/>
      <c r="K7" s="458"/>
      <c r="L7" s="7"/>
      <c r="M7" s="7"/>
      <c r="N7" s="7"/>
      <c r="O7" s="7"/>
      <c r="P7" s="7"/>
    </row>
    <row r="8" spans="1:27" s="123" customFormat="1" ht="18.75" customHeight="1" thickBot="1">
      <c r="A8" s="30"/>
      <c r="B8" s="84"/>
      <c r="C8" s="85"/>
      <c r="D8" s="86"/>
      <c r="E8" s="87" t="str">
        <f>CONCATENATE(Control!$B$4, " Recom")</f>
        <v>LCRB Recom</v>
      </c>
      <c r="F8" s="87" t="str">
        <f>CONCATENATE(Control!$B$4, " Request")</f>
        <v>LCRB Request</v>
      </c>
      <c r="G8" s="88"/>
      <c r="H8" s="88" t="s">
        <v>55</v>
      </c>
      <c r="I8" s="88"/>
      <c r="J8" s="88" t="s">
        <v>52</v>
      </c>
      <c r="K8" s="89" t="s">
        <v>47</v>
      </c>
      <c r="L8" s="8"/>
      <c r="M8" s="126" t="s">
        <v>151</v>
      </c>
      <c r="N8" s="8"/>
      <c r="O8" s="8"/>
      <c r="P8" s="8"/>
      <c r="Q8" s="459" t="str">
        <f>CONCATENATE(Control!$B$4, " Recommend")</f>
        <v>LCRB Recommend</v>
      </c>
      <c r="R8" s="460"/>
      <c r="S8" s="460"/>
      <c r="T8" s="460"/>
      <c r="U8" s="160"/>
      <c r="V8" s="125"/>
      <c r="W8" s="162"/>
      <c r="X8" s="459" t="s">
        <v>117</v>
      </c>
      <c r="Y8" s="460"/>
      <c r="Z8" s="460"/>
      <c r="AA8" s="193"/>
    </row>
    <row r="9" spans="1:27" ht="39.75" thickBot="1">
      <c r="A9" s="10"/>
      <c r="B9" s="74" t="s">
        <v>62</v>
      </c>
      <c r="C9" s="33"/>
      <c r="D9" s="35"/>
      <c r="E9" s="33"/>
      <c r="F9" s="73"/>
      <c r="G9" s="33"/>
      <c r="H9" s="33"/>
      <c r="I9" s="33"/>
      <c r="J9" s="33"/>
      <c r="K9" s="35"/>
      <c r="L9" s="7"/>
      <c r="M9" s="126" t="s">
        <v>259</v>
      </c>
      <c r="N9" s="175" t="s">
        <v>167</v>
      </c>
      <c r="O9" s="105" t="s">
        <v>101</v>
      </c>
      <c r="P9" s="105" t="s">
        <v>162</v>
      </c>
      <c r="Q9" s="106" t="s">
        <v>163</v>
      </c>
      <c r="R9" s="174" t="s">
        <v>165</v>
      </c>
      <c r="S9" s="107" t="s">
        <v>102</v>
      </c>
      <c r="T9" s="174" t="s">
        <v>164</v>
      </c>
      <c r="U9" s="108" t="s">
        <v>52</v>
      </c>
      <c r="V9" s="144" t="s">
        <v>144</v>
      </c>
      <c r="W9" s="163" t="s">
        <v>154</v>
      </c>
      <c r="X9" s="189" t="s">
        <v>165</v>
      </c>
      <c r="Y9" s="107" t="s">
        <v>102</v>
      </c>
      <c r="Z9" s="174" t="s">
        <v>164</v>
      </c>
      <c r="AA9" s="194" t="s">
        <v>52</v>
      </c>
    </row>
    <row r="10" spans="1:27">
      <c r="A10" s="10"/>
      <c r="B10" s="73"/>
      <c r="C10" s="32" t="str">
        <f>+Control!A146</f>
        <v>LCRB Funds</v>
      </c>
      <c r="D10" s="35"/>
      <c r="E10" s="36">
        <v>0</v>
      </c>
      <c r="F10" s="37">
        <v>0</v>
      </c>
      <c r="G10" s="38"/>
      <c r="H10" s="38"/>
      <c r="I10" s="38"/>
      <c r="J10" s="39">
        <f t="shared" ref="J10:J23" si="0">F10+H10</f>
        <v>0</v>
      </c>
      <c r="K10" s="40" t="str">
        <f t="shared" ref="K10:K24" si="1">IF(J$24=0,"-",J10/J$24)</f>
        <v>-</v>
      </c>
      <c r="L10" s="7"/>
      <c r="M10" s="128"/>
      <c r="N10" s="73" t="s">
        <v>168</v>
      </c>
      <c r="O10" s="117"/>
      <c r="P10" s="117"/>
      <c r="Q10" s="114"/>
      <c r="R10" s="109"/>
      <c r="S10" s="196"/>
      <c r="T10" s="109"/>
      <c r="U10" s="190"/>
      <c r="V10" s="198"/>
      <c r="W10" s="197"/>
      <c r="X10" s="145"/>
      <c r="Y10" s="196"/>
      <c r="Z10" s="109"/>
      <c r="AA10" s="190">
        <f>ROUND(+Y10*Z10,0)</f>
        <v>0</v>
      </c>
    </row>
    <row r="11" spans="1:27">
      <c r="A11" s="10"/>
      <c r="B11" s="73"/>
      <c r="C11" s="32" t="str">
        <f>+Control!A147</f>
        <v>Federal Funds</v>
      </c>
      <c r="D11" s="41"/>
      <c r="E11" s="32"/>
      <c r="F11" s="42"/>
      <c r="G11" s="38"/>
      <c r="H11" s="43">
        <v>0</v>
      </c>
      <c r="I11" s="38"/>
      <c r="J11" s="38">
        <f t="shared" si="0"/>
        <v>0</v>
      </c>
      <c r="K11" s="40" t="str">
        <f t="shared" si="1"/>
        <v>-</v>
      </c>
      <c r="L11" s="7"/>
      <c r="M11" s="127"/>
      <c r="N11" s="73" t="s">
        <v>169</v>
      </c>
      <c r="O11" s="117"/>
      <c r="P11" s="117"/>
      <c r="Q11" s="114"/>
      <c r="R11" s="109"/>
      <c r="S11" s="196"/>
      <c r="T11" s="109"/>
      <c r="U11" s="190"/>
      <c r="V11" s="198"/>
      <c r="W11" s="197"/>
      <c r="X11" s="145"/>
      <c r="Y11" s="196"/>
      <c r="Z11" s="109"/>
      <c r="AA11" s="190">
        <f t="shared" ref="AA11:AA19" si="2">ROUND(+Y11*Z11,0)</f>
        <v>0</v>
      </c>
    </row>
    <row r="12" spans="1:27">
      <c r="A12" s="10"/>
      <c r="B12" s="73"/>
      <c r="C12" s="32" t="str">
        <f>+Control!A148</f>
        <v>State Funds</v>
      </c>
      <c r="D12" s="41"/>
      <c r="E12" s="32"/>
      <c r="F12" s="42"/>
      <c r="G12" s="38"/>
      <c r="H12" s="44">
        <v>0</v>
      </c>
      <c r="I12" s="38"/>
      <c r="J12" s="38">
        <f t="shared" si="0"/>
        <v>0</v>
      </c>
      <c r="K12" s="40" t="str">
        <f t="shared" si="1"/>
        <v>-</v>
      </c>
      <c r="L12" s="7"/>
      <c r="M12" s="127"/>
      <c r="N12" s="73" t="s">
        <v>170</v>
      </c>
      <c r="O12" s="117" t="str">
        <f>IF(D123=0," ",D123)</f>
        <v xml:space="preserve"> </v>
      </c>
      <c r="P12" s="117" t="str">
        <f>IF(F123=0," ",F123)</f>
        <v xml:space="preserve"> </v>
      </c>
      <c r="Q12" s="114">
        <f>J123</f>
        <v>0</v>
      </c>
      <c r="R12" s="109">
        <f>E147</f>
        <v>0</v>
      </c>
      <c r="S12" s="196">
        <f>ROUND(E150,2)</f>
        <v>0</v>
      </c>
      <c r="T12" s="109">
        <f>E148</f>
        <v>0</v>
      </c>
      <c r="U12" s="190">
        <f>ROUND(+S12*T12,0)</f>
        <v>0</v>
      </c>
      <c r="V12" s="198">
        <f>+F153</f>
        <v>0</v>
      </c>
      <c r="W12" s="197">
        <f>F152</f>
        <v>0</v>
      </c>
      <c r="X12" s="145">
        <f>F147</f>
        <v>0</v>
      </c>
      <c r="Y12" s="196">
        <f>ROUND(F150,2)</f>
        <v>0</v>
      </c>
      <c r="Z12" s="109">
        <f>F148</f>
        <v>0</v>
      </c>
      <c r="AA12" s="190">
        <f t="shared" si="2"/>
        <v>0</v>
      </c>
    </row>
    <row r="13" spans="1:27">
      <c r="A13" s="10"/>
      <c r="B13" s="73"/>
      <c r="C13" s="32" t="str">
        <f>+Control!A149</f>
        <v>Other County Funds</v>
      </c>
      <c r="D13" s="35"/>
      <c r="E13" s="33"/>
      <c r="F13" s="42"/>
      <c r="G13" s="38"/>
      <c r="H13" s="44">
        <v>0</v>
      </c>
      <c r="I13" s="38"/>
      <c r="J13" s="38">
        <f t="shared" si="0"/>
        <v>0</v>
      </c>
      <c r="K13" s="40" t="str">
        <f t="shared" si="1"/>
        <v>-</v>
      </c>
      <c r="L13" s="7"/>
      <c r="M13" s="127"/>
      <c r="N13" s="73" t="s">
        <v>171</v>
      </c>
      <c r="O13" s="117" t="str">
        <f>IF(D156=0," ",D156)</f>
        <v xml:space="preserve"> </v>
      </c>
      <c r="P13" s="117" t="str">
        <f>IF(F156=0," ",F156)</f>
        <v xml:space="preserve"> </v>
      </c>
      <c r="Q13" s="114">
        <f>J156</f>
        <v>0</v>
      </c>
      <c r="R13" s="109">
        <f>E180</f>
        <v>0</v>
      </c>
      <c r="S13" s="196">
        <f>ROUND(+E183,2)</f>
        <v>0</v>
      </c>
      <c r="T13" s="109">
        <f>E181</f>
        <v>0</v>
      </c>
      <c r="U13" s="190">
        <f t="shared" ref="U13:U19" si="3">ROUND(+S13*T13,0)</f>
        <v>0</v>
      </c>
      <c r="V13" s="198">
        <f>+F186</f>
        <v>0</v>
      </c>
      <c r="W13" s="197">
        <f>F185</f>
        <v>0</v>
      </c>
      <c r="X13" s="145">
        <f>F180</f>
        <v>0</v>
      </c>
      <c r="Y13" s="196">
        <f>ROUND(+F183,2)</f>
        <v>0</v>
      </c>
      <c r="Z13" s="109">
        <f>F181</f>
        <v>0</v>
      </c>
      <c r="AA13" s="190">
        <f t="shared" si="2"/>
        <v>0</v>
      </c>
    </row>
    <row r="14" spans="1:27">
      <c r="A14" s="10"/>
      <c r="B14" s="73"/>
      <c r="C14" s="32" t="str">
        <f>+Control!A150</f>
        <v>Program Service Fees</v>
      </c>
      <c r="D14" s="35"/>
      <c r="E14" s="33"/>
      <c r="F14" s="42"/>
      <c r="G14" s="38"/>
      <c r="H14" s="44">
        <v>0</v>
      </c>
      <c r="I14" s="38"/>
      <c r="J14" s="38">
        <f t="shared" si="0"/>
        <v>0</v>
      </c>
      <c r="K14" s="40" t="str">
        <f t="shared" si="1"/>
        <v>-</v>
      </c>
      <c r="L14" s="7"/>
      <c r="M14" s="127"/>
      <c r="N14" s="73" t="s">
        <v>172</v>
      </c>
      <c r="O14" s="117" t="str">
        <f>IF(D189=0," ",D189)</f>
        <v xml:space="preserve"> </v>
      </c>
      <c r="P14" s="117" t="str">
        <f>IF(F189=0," ",F189)</f>
        <v xml:space="preserve"> </v>
      </c>
      <c r="Q14" s="114">
        <f>+J189</f>
        <v>0</v>
      </c>
      <c r="R14" s="109">
        <f>+E213</f>
        <v>0</v>
      </c>
      <c r="S14" s="196">
        <f>ROUND(+E216,2)</f>
        <v>0</v>
      </c>
      <c r="T14" s="109">
        <f>+E214</f>
        <v>0</v>
      </c>
      <c r="U14" s="190">
        <f t="shared" si="3"/>
        <v>0</v>
      </c>
      <c r="V14" s="198">
        <f>+F219</f>
        <v>0</v>
      </c>
      <c r="W14" s="197">
        <f>F218</f>
        <v>0</v>
      </c>
      <c r="X14" s="145">
        <f>+F213</f>
        <v>0</v>
      </c>
      <c r="Y14" s="196">
        <f>ROUND(+F216,2)</f>
        <v>0</v>
      </c>
      <c r="Z14" s="109">
        <f>+F214</f>
        <v>0</v>
      </c>
      <c r="AA14" s="190">
        <f t="shared" si="2"/>
        <v>0</v>
      </c>
    </row>
    <row r="15" spans="1:27">
      <c r="A15" s="10"/>
      <c r="B15" s="73"/>
      <c r="C15" s="32" t="str">
        <f>+Control!A151</f>
        <v>United Way</v>
      </c>
      <c r="D15" s="35"/>
      <c r="E15" s="33"/>
      <c r="F15" s="42"/>
      <c r="G15" s="38"/>
      <c r="H15" s="44">
        <v>0</v>
      </c>
      <c r="I15" s="38"/>
      <c r="J15" s="38">
        <f t="shared" si="0"/>
        <v>0</v>
      </c>
      <c r="K15" s="40" t="str">
        <f t="shared" si="1"/>
        <v>-</v>
      </c>
      <c r="L15" s="7"/>
      <c r="M15" s="127"/>
      <c r="N15" s="73" t="s">
        <v>173</v>
      </c>
      <c r="O15" s="117" t="str">
        <f>IF(D222=0," ",D222)</f>
        <v xml:space="preserve"> </v>
      </c>
      <c r="P15" s="117" t="str">
        <f>IF(F222=0," ",F222)</f>
        <v xml:space="preserve"> </v>
      </c>
      <c r="Q15" s="114">
        <f>+J222</f>
        <v>0</v>
      </c>
      <c r="R15" s="109">
        <f>+E246</f>
        <v>0</v>
      </c>
      <c r="S15" s="196">
        <f>ROUND(+E249,2)</f>
        <v>0</v>
      </c>
      <c r="T15" s="109">
        <f>+E247</f>
        <v>0</v>
      </c>
      <c r="U15" s="190">
        <f t="shared" si="3"/>
        <v>0</v>
      </c>
      <c r="V15" s="198">
        <f>+F252</f>
        <v>0</v>
      </c>
      <c r="W15" s="197">
        <f>F251</f>
        <v>0</v>
      </c>
      <c r="X15" s="145">
        <f>+F246</f>
        <v>0</v>
      </c>
      <c r="Y15" s="196">
        <f>ROUND(+F249,2)</f>
        <v>0</v>
      </c>
      <c r="Z15" s="109">
        <f>+F247</f>
        <v>0</v>
      </c>
      <c r="AA15" s="190">
        <f t="shared" si="2"/>
        <v>0</v>
      </c>
    </row>
    <row r="16" spans="1:27">
      <c r="A16" s="10"/>
      <c r="B16" s="73"/>
      <c r="C16" s="32" t="str">
        <f>+Control!A152</f>
        <v>Foundation</v>
      </c>
      <c r="D16" s="35"/>
      <c r="E16" s="33"/>
      <c r="F16" s="42"/>
      <c r="G16" s="38"/>
      <c r="H16" s="44">
        <v>0</v>
      </c>
      <c r="I16" s="38"/>
      <c r="J16" s="38">
        <f t="shared" si="0"/>
        <v>0</v>
      </c>
      <c r="K16" s="40" t="str">
        <f t="shared" si="1"/>
        <v>-</v>
      </c>
      <c r="L16" s="7"/>
      <c r="M16" s="127"/>
      <c r="N16" s="73" t="s">
        <v>174</v>
      </c>
      <c r="O16" s="117" t="str">
        <f>IF(D255=0," ",D255)</f>
        <v xml:space="preserve"> </v>
      </c>
      <c r="P16" s="117" t="str">
        <f>IF(F255=0," ",F255)</f>
        <v xml:space="preserve"> </v>
      </c>
      <c r="Q16" s="114">
        <f>+J255</f>
        <v>0</v>
      </c>
      <c r="R16" s="109">
        <f>+E279</f>
        <v>0</v>
      </c>
      <c r="S16" s="196">
        <f>ROUND(+F282,2)</f>
        <v>0</v>
      </c>
      <c r="T16" s="109">
        <f>+E280</f>
        <v>0</v>
      </c>
      <c r="U16" s="190">
        <f t="shared" si="3"/>
        <v>0</v>
      </c>
      <c r="V16" s="198">
        <f>+F285</f>
        <v>0</v>
      </c>
      <c r="W16" s="197">
        <f>F284</f>
        <v>0</v>
      </c>
      <c r="X16" s="145">
        <f>+F279</f>
        <v>0</v>
      </c>
      <c r="Y16" s="196">
        <f>ROUND(+F282,2)</f>
        <v>0</v>
      </c>
      <c r="Z16" s="109">
        <f>+F280</f>
        <v>0</v>
      </c>
      <c r="AA16" s="190">
        <f t="shared" si="2"/>
        <v>0</v>
      </c>
    </row>
    <row r="17" spans="1:27">
      <c r="A17" s="10"/>
      <c r="B17" s="73"/>
      <c r="C17" s="32" t="str">
        <f>+Control!A153</f>
        <v>Corporate &amp; Individual Donations</v>
      </c>
      <c r="D17" s="35"/>
      <c r="E17" s="33"/>
      <c r="F17" s="42"/>
      <c r="G17" s="38"/>
      <c r="H17" s="44">
        <v>0</v>
      </c>
      <c r="I17" s="38"/>
      <c r="J17" s="38">
        <f t="shared" si="0"/>
        <v>0</v>
      </c>
      <c r="K17" s="40" t="str">
        <f t="shared" si="1"/>
        <v>-</v>
      </c>
      <c r="L17" s="7"/>
      <c r="M17" s="127"/>
      <c r="N17" s="73" t="s">
        <v>175</v>
      </c>
      <c r="O17" s="117" t="str">
        <f>IF(D288=0," ",D288)</f>
        <v xml:space="preserve"> </v>
      </c>
      <c r="P17" s="117" t="str">
        <f>IF(F288=0," ",F288)</f>
        <v xml:space="preserve"> </v>
      </c>
      <c r="Q17" s="114">
        <f>+J288</f>
        <v>0</v>
      </c>
      <c r="R17" s="109">
        <f>+E312</f>
        <v>0</v>
      </c>
      <c r="S17" s="196">
        <f>ROUND(+E315,2)</f>
        <v>0</v>
      </c>
      <c r="T17" s="109">
        <f>+E313</f>
        <v>0</v>
      </c>
      <c r="U17" s="190">
        <f t="shared" si="3"/>
        <v>0</v>
      </c>
      <c r="V17" s="198">
        <f>+F318</f>
        <v>0</v>
      </c>
      <c r="W17" s="197">
        <f>F317</f>
        <v>0</v>
      </c>
      <c r="X17" s="145">
        <f>+F312</f>
        <v>0</v>
      </c>
      <c r="Y17" s="196">
        <f>ROUND(+F315,2)</f>
        <v>0</v>
      </c>
      <c r="Z17" s="109">
        <f>+F313</f>
        <v>0</v>
      </c>
      <c r="AA17" s="190">
        <f t="shared" si="2"/>
        <v>0</v>
      </c>
    </row>
    <row r="18" spans="1:27">
      <c r="A18" s="10"/>
      <c r="B18" s="73"/>
      <c r="C18" s="32" t="str">
        <f>+Control!A154</f>
        <v>In-Kind Donations</v>
      </c>
      <c r="D18" s="35"/>
      <c r="E18" s="33"/>
      <c r="F18" s="42"/>
      <c r="G18" s="38"/>
      <c r="H18" s="44">
        <v>0</v>
      </c>
      <c r="I18" s="38"/>
      <c r="J18" s="38">
        <f t="shared" si="0"/>
        <v>0</v>
      </c>
      <c r="K18" s="40" t="str">
        <f t="shared" si="1"/>
        <v>-</v>
      </c>
      <c r="L18" s="7"/>
      <c r="M18" s="127"/>
      <c r="N18" s="73" t="s">
        <v>176</v>
      </c>
      <c r="O18" s="117" t="str">
        <f>IF(D321=0," ",D321)</f>
        <v xml:space="preserve"> </v>
      </c>
      <c r="P18" s="117" t="str">
        <f>IF(F321=0," ",F321)</f>
        <v xml:space="preserve"> </v>
      </c>
      <c r="Q18" s="114">
        <f>+J321</f>
        <v>0</v>
      </c>
      <c r="R18" s="109">
        <f>+E345</f>
        <v>0</v>
      </c>
      <c r="S18" s="196">
        <f>ROUND(+E348,2)</f>
        <v>0</v>
      </c>
      <c r="T18" s="109">
        <f>+E346</f>
        <v>0</v>
      </c>
      <c r="U18" s="190">
        <f t="shared" si="3"/>
        <v>0</v>
      </c>
      <c r="V18" s="198">
        <f>+F351</f>
        <v>0</v>
      </c>
      <c r="W18" s="197">
        <f>F350</f>
        <v>0</v>
      </c>
      <c r="X18" s="145">
        <f>+F345</f>
        <v>0</v>
      </c>
      <c r="Y18" s="196">
        <f>ROUND(+F348,2)</f>
        <v>0</v>
      </c>
      <c r="Z18" s="109">
        <f>+F346</f>
        <v>0</v>
      </c>
      <c r="AA18" s="190">
        <f t="shared" si="2"/>
        <v>0</v>
      </c>
    </row>
    <row r="19" spans="1:27">
      <c r="A19" s="10"/>
      <c r="B19" s="73"/>
      <c r="C19" s="32" t="str">
        <f>+Control!A155</f>
        <v>Special Events</v>
      </c>
      <c r="D19" s="35"/>
      <c r="E19" s="33"/>
      <c r="F19" s="42"/>
      <c r="G19" s="38"/>
      <c r="H19" s="44">
        <v>0</v>
      </c>
      <c r="I19" s="38"/>
      <c r="J19" s="38">
        <f>F19+H19</f>
        <v>0</v>
      </c>
      <c r="K19" s="40" t="str">
        <f t="shared" si="1"/>
        <v>-</v>
      </c>
      <c r="L19" s="7"/>
      <c r="M19" s="127"/>
      <c r="N19" s="73" t="s">
        <v>177</v>
      </c>
      <c r="O19" s="117" t="str">
        <f>IF(D354=0," ",D354)</f>
        <v xml:space="preserve"> </v>
      </c>
      <c r="P19" s="117" t="str">
        <f>IF(F354=0," ",F354)</f>
        <v xml:space="preserve"> </v>
      </c>
      <c r="Q19" s="114">
        <f>+J354</f>
        <v>0</v>
      </c>
      <c r="R19" s="109">
        <f>+E378</f>
        <v>0</v>
      </c>
      <c r="S19" s="196">
        <f>ROUND(+E381,2)</f>
        <v>0</v>
      </c>
      <c r="T19" s="109">
        <f>+E379</f>
        <v>0</v>
      </c>
      <c r="U19" s="190">
        <f t="shared" si="3"/>
        <v>0</v>
      </c>
      <c r="V19" s="198">
        <f>+F384</f>
        <v>0</v>
      </c>
      <c r="W19" s="197">
        <f>F383</f>
        <v>0</v>
      </c>
      <c r="X19" s="145">
        <f>+F378</f>
        <v>0</v>
      </c>
      <c r="Y19" s="196">
        <f>ROUND(+F381,2)</f>
        <v>0</v>
      </c>
      <c r="Z19" s="109">
        <f>+J379</f>
        <v>0</v>
      </c>
      <c r="AA19" s="190">
        <f t="shared" si="2"/>
        <v>0</v>
      </c>
    </row>
    <row r="20" spans="1:27" ht="15.75" thickBot="1">
      <c r="A20" s="10"/>
      <c r="B20" s="73"/>
      <c r="C20" s="32" t="str">
        <f>+Control!A156</f>
        <v>Interest &amp; Dividends</v>
      </c>
      <c r="D20" s="35"/>
      <c r="E20" s="33"/>
      <c r="F20" s="42"/>
      <c r="G20" s="45"/>
      <c r="H20" s="44">
        <v>0</v>
      </c>
      <c r="I20" s="38"/>
      <c r="J20" s="38">
        <f t="shared" si="0"/>
        <v>0</v>
      </c>
      <c r="K20" s="40" t="str">
        <f t="shared" si="1"/>
        <v>-</v>
      </c>
      <c r="L20" s="7"/>
      <c r="M20" s="129"/>
      <c r="N20" s="90"/>
      <c r="O20" s="110"/>
      <c r="P20" s="179"/>
      <c r="Q20" s="111"/>
      <c r="R20" s="112"/>
      <c r="S20" s="118"/>
      <c r="T20" s="113" t="s">
        <v>52</v>
      </c>
      <c r="U20" s="191">
        <f>SUM(U10:U19)</f>
        <v>0</v>
      </c>
      <c r="V20" s="120"/>
      <c r="W20" s="164"/>
      <c r="X20" s="146"/>
      <c r="Y20" s="118"/>
      <c r="Z20" s="113" t="s">
        <v>52</v>
      </c>
      <c r="AA20" s="191">
        <f>SUM(AA10:AA19)</f>
        <v>0</v>
      </c>
    </row>
    <row r="21" spans="1:27">
      <c r="A21" s="10"/>
      <c r="B21" s="73"/>
      <c r="C21" s="32" t="str">
        <f>+Control!A157</f>
        <v>Gain / Loss on Investments</v>
      </c>
      <c r="D21" s="35"/>
      <c r="E21" s="33"/>
      <c r="F21" s="42"/>
      <c r="G21" s="45"/>
      <c r="H21" s="44">
        <v>0</v>
      </c>
      <c r="I21" s="38"/>
      <c r="J21" s="38">
        <f>F21+H21</f>
        <v>0</v>
      </c>
      <c r="K21" s="40" t="str">
        <f t="shared" si="1"/>
        <v>-</v>
      </c>
      <c r="L21" s="7"/>
      <c r="M21" s="7"/>
      <c r="N21" s="7"/>
      <c r="O21" s="7"/>
      <c r="P21" s="7"/>
    </row>
    <row r="22" spans="1:27">
      <c r="A22" s="10"/>
      <c r="B22" s="73"/>
      <c r="C22" s="32" t="str">
        <f>+Control!A158</f>
        <v>Other</v>
      </c>
      <c r="D22" s="46" t="s">
        <v>678</v>
      </c>
      <c r="E22" s="33"/>
      <c r="F22" s="42"/>
      <c r="G22" s="38"/>
      <c r="H22" s="44"/>
      <c r="I22" s="38"/>
      <c r="J22" s="38">
        <f t="shared" si="0"/>
        <v>0</v>
      </c>
      <c r="K22" s="40" t="str">
        <f t="shared" si="1"/>
        <v>-</v>
      </c>
      <c r="L22" s="7"/>
      <c r="M22" s="7"/>
      <c r="N22" s="7"/>
      <c r="O22" s="7"/>
      <c r="P22" s="7"/>
    </row>
    <row r="23" spans="1:27">
      <c r="A23" s="10"/>
      <c r="B23" s="73"/>
      <c r="C23" s="32" t="str">
        <f>+Control!A159</f>
        <v>Other</v>
      </c>
      <c r="D23" s="46"/>
      <c r="E23" s="47"/>
      <c r="F23" s="48"/>
      <c r="G23" s="38"/>
      <c r="H23" s="49">
        <v>0</v>
      </c>
      <c r="I23" s="38"/>
      <c r="J23" s="38">
        <f t="shared" si="0"/>
        <v>0</v>
      </c>
      <c r="K23" s="40" t="str">
        <f t="shared" si="1"/>
        <v>-</v>
      </c>
      <c r="L23" s="7"/>
      <c r="M23" s="7"/>
      <c r="N23" s="7"/>
      <c r="O23" s="7"/>
      <c r="P23" s="7"/>
    </row>
    <row r="24" spans="1:27">
      <c r="A24" s="10"/>
      <c r="B24" s="74" t="s">
        <v>12</v>
      </c>
      <c r="C24" s="33"/>
      <c r="D24" s="35"/>
      <c r="E24" s="50">
        <f>SUM(E10:E23)</f>
        <v>0</v>
      </c>
      <c r="F24" s="51">
        <f>SUM(F10:F23)</f>
        <v>0</v>
      </c>
      <c r="G24" s="52">
        <f>IF($J24=0,0,(F24/$J24))</f>
        <v>0</v>
      </c>
      <c r="H24" s="53">
        <f>SUM(H10:H23)</f>
        <v>0</v>
      </c>
      <c r="I24" s="52">
        <f>IF($J24=0,0,(H24/$J24))</f>
        <v>0</v>
      </c>
      <c r="J24" s="54">
        <f>SUM(J10:J23)</f>
        <v>0</v>
      </c>
      <c r="K24" s="55" t="str">
        <f t="shared" si="1"/>
        <v>-</v>
      </c>
      <c r="L24" s="7"/>
      <c r="M24" s="7"/>
      <c r="N24" s="7"/>
    </row>
    <row r="25" spans="1:27" ht="21.75" customHeight="1" thickBot="1">
      <c r="A25" s="10"/>
      <c r="B25" s="90"/>
      <c r="C25" s="56"/>
      <c r="D25" s="57"/>
      <c r="E25" s="56"/>
      <c r="F25" s="58"/>
      <c r="G25" s="56"/>
      <c r="H25" s="59"/>
      <c r="I25" s="56"/>
      <c r="J25" s="59"/>
      <c r="K25" s="57"/>
      <c r="L25" s="7"/>
      <c r="M25" s="7"/>
      <c r="N25" s="7"/>
      <c r="O25" s="7"/>
      <c r="P25" s="7"/>
    </row>
    <row r="26" spans="1:27" ht="12" customHeight="1" thickBot="1">
      <c r="A26" s="10"/>
      <c r="B26" s="33"/>
      <c r="C26" s="33"/>
      <c r="D26" s="33"/>
      <c r="E26" s="33"/>
      <c r="F26" s="91"/>
      <c r="G26" s="33"/>
      <c r="H26" s="91"/>
      <c r="I26" s="33"/>
      <c r="J26" s="91"/>
      <c r="K26" s="33"/>
      <c r="L26" s="7"/>
      <c r="M26" s="7"/>
      <c r="N26" s="7"/>
      <c r="O26" s="7"/>
      <c r="P26" s="7"/>
    </row>
    <row r="27" spans="1:27" ht="21.75" customHeight="1" thickBot="1">
      <c r="A27" s="10"/>
      <c r="B27" s="92" t="s">
        <v>66</v>
      </c>
      <c r="C27" s="83"/>
      <c r="D27" s="83"/>
      <c r="E27" s="83"/>
      <c r="F27" s="93"/>
      <c r="G27" s="83"/>
      <c r="H27" s="93"/>
      <c r="I27" s="83"/>
      <c r="J27" s="93"/>
      <c r="K27" s="94"/>
      <c r="L27" s="7"/>
      <c r="M27" s="7"/>
      <c r="N27" s="7"/>
      <c r="O27" s="7"/>
      <c r="P27" s="7"/>
    </row>
    <row r="28" spans="1:27" s="123" customFormat="1" ht="30" customHeight="1">
      <c r="A28" s="31"/>
      <c r="B28" s="451" t="s">
        <v>78</v>
      </c>
      <c r="C28" s="452"/>
      <c r="D28" s="452"/>
      <c r="E28" s="95" t="str">
        <f>+E8</f>
        <v>LCRB Recom</v>
      </c>
      <c r="F28" s="95" t="str">
        <f>+$F$8</f>
        <v>LCRB Request</v>
      </c>
      <c r="G28" s="95"/>
      <c r="H28" s="95" t="s">
        <v>56</v>
      </c>
      <c r="I28" s="95"/>
      <c r="J28" s="95" t="s">
        <v>57</v>
      </c>
      <c r="K28" s="96"/>
      <c r="L28" s="8"/>
      <c r="M28" s="8"/>
      <c r="N28" s="8"/>
      <c r="O28" s="8"/>
      <c r="P28" s="8"/>
      <c r="AA28" s="195"/>
    </row>
    <row r="29" spans="1:27">
      <c r="A29" s="132">
        <f>+Control!$C$165</f>
        <v>0</v>
      </c>
      <c r="B29" s="73"/>
      <c r="C29" s="33" t="str">
        <f>Control!$A$165</f>
        <v>Direct Clinical Staff Salaries from Salary Analysis</v>
      </c>
      <c r="D29" s="33"/>
      <c r="E29" s="39">
        <v>0</v>
      </c>
      <c r="F29" s="39">
        <v>0</v>
      </c>
      <c r="G29" s="38"/>
      <c r="H29" s="412">
        <v>0</v>
      </c>
      <c r="I29" s="38"/>
      <c r="J29" s="39">
        <f>F29+H29</f>
        <v>0</v>
      </c>
      <c r="K29" s="40" t="str">
        <f>IF(J$44=0,"-",J29/J$44)</f>
        <v>-</v>
      </c>
      <c r="L29" s="7"/>
      <c r="M29" s="7"/>
      <c r="N29" s="7"/>
      <c r="O29" s="7"/>
      <c r="P29" s="7"/>
    </row>
    <row r="30" spans="1:27">
      <c r="A30" s="132">
        <f>+Control!$C$166</f>
        <v>0</v>
      </c>
      <c r="B30" s="73"/>
      <c r="C30" s="33" t="str">
        <f>Control!$A$166</f>
        <v>Immediate Sup Salaries from Salary Analysis</v>
      </c>
      <c r="D30" s="33"/>
      <c r="E30" s="38">
        <v>0</v>
      </c>
      <c r="F30" s="38">
        <v>0</v>
      </c>
      <c r="G30" s="38"/>
      <c r="H30" s="38">
        <f t="shared" ref="H30:H43" si="4">H60+H93+H126+H159+H192+H225+H258+H291+H324+H357</f>
        <v>0</v>
      </c>
      <c r="I30" s="38"/>
      <c r="J30" s="38">
        <f t="shared" ref="J30:J43" si="5">F30+H30</f>
        <v>0</v>
      </c>
      <c r="K30" s="40" t="str">
        <f t="shared" ref="K30:K44" si="6">IF(J$44=0,"-",J30/J$44)</f>
        <v>-</v>
      </c>
      <c r="L30" s="7"/>
      <c r="M30" s="7"/>
      <c r="N30" s="7"/>
      <c r="O30" s="7"/>
      <c r="P30" s="7"/>
    </row>
    <row r="31" spans="1:27">
      <c r="A31" s="132">
        <f>+Control!$C$167</f>
        <v>0</v>
      </c>
      <c r="B31" s="73"/>
      <c r="C31" s="33" t="str">
        <f>Control!A167</f>
        <v>Clinical Staff Fringe Benefits</v>
      </c>
      <c r="D31" s="33"/>
      <c r="E31" s="38">
        <v>0</v>
      </c>
      <c r="F31" s="38">
        <v>0</v>
      </c>
      <c r="G31" s="45"/>
      <c r="H31" s="38">
        <f t="shared" si="4"/>
        <v>0</v>
      </c>
      <c r="I31" s="38"/>
      <c r="J31" s="38">
        <f t="shared" si="5"/>
        <v>0</v>
      </c>
      <c r="K31" s="40" t="str">
        <f t="shared" si="6"/>
        <v>-</v>
      </c>
      <c r="L31" s="7"/>
      <c r="M31" s="7"/>
      <c r="N31" s="7"/>
      <c r="O31" s="7"/>
      <c r="P31" s="7"/>
    </row>
    <row r="32" spans="1:27">
      <c r="A32" s="132">
        <f>+Control!$C$168</f>
        <v>0</v>
      </c>
      <c r="B32" s="73"/>
      <c r="C32" s="33" t="str">
        <f>Control!A168</f>
        <v>Utilities for Direct Client Service Areas</v>
      </c>
      <c r="D32" s="33"/>
      <c r="E32" s="38">
        <f t="shared" ref="E32:F43" si="7">ROUND(E62+E95+E128+E161+E194+E227+E260+E293+E326+E359,0)</f>
        <v>0</v>
      </c>
      <c r="F32" s="38">
        <f t="shared" si="7"/>
        <v>0</v>
      </c>
      <c r="G32" s="38"/>
      <c r="H32" s="38">
        <f t="shared" si="4"/>
        <v>0</v>
      </c>
      <c r="I32" s="38"/>
      <c r="J32" s="38">
        <f t="shared" si="5"/>
        <v>0</v>
      </c>
      <c r="K32" s="40" t="str">
        <f t="shared" si="6"/>
        <v>-</v>
      </c>
      <c r="L32" s="7"/>
      <c r="M32" s="7"/>
      <c r="N32" s="7"/>
      <c r="O32" s="7"/>
      <c r="P32" s="7"/>
    </row>
    <row r="33" spans="1:27">
      <c r="A33" s="132">
        <f>+Control!$C$169</f>
        <v>0</v>
      </c>
      <c r="B33" s="73"/>
      <c r="C33" s="33" t="str">
        <f>Control!A169</f>
        <v>Telephone /Cell Phone/Internet</v>
      </c>
      <c r="D33" s="33"/>
      <c r="E33" s="38">
        <v>0</v>
      </c>
      <c r="F33" s="38">
        <v>0</v>
      </c>
      <c r="G33" s="38"/>
      <c r="H33" s="38">
        <f t="shared" si="4"/>
        <v>0</v>
      </c>
      <c r="I33" s="38"/>
      <c r="J33" s="38">
        <f t="shared" si="5"/>
        <v>0</v>
      </c>
      <c r="K33" s="40" t="str">
        <f t="shared" si="6"/>
        <v>-</v>
      </c>
      <c r="L33" s="7"/>
      <c r="M33" s="7"/>
      <c r="N33" s="7"/>
      <c r="AA33"/>
    </row>
    <row r="34" spans="1:27">
      <c r="A34" s="132">
        <f>+Control!$C$170</f>
        <v>0</v>
      </c>
      <c r="B34" s="73"/>
      <c r="C34" s="33" t="str">
        <f>Control!A170</f>
        <v>Consumable Supplies</v>
      </c>
      <c r="D34" s="33"/>
      <c r="E34" s="38">
        <v>0</v>
      </c>
      <c r="F34" s="38">
        <v>0</v>
      </c>
      <c r="G34" s="38"/>
      <c r="H34" s="38">
        <f t="shared" si="4"/>
        <v>0</v>
      </c>
      <c r="I34" s="38"/>
      <c r="J34" s="38">
        <f t="shared" si="5"/>
        <v>0</v>
      </c>
      <c r="K34" s="40" t="str">
        <f t="shared" si="6"/>
        <v>-</v>
      </c>
      <c r="L34" s="7"/>
      <c r="M34" s="7"/>
      <c r="N34" s="7"/>
      <c r="O34" s="7"/>
      <c r="P34" s="7"/>
      <c r="AA34"/>
    </row>
    <row r="35" spans="1:27">
      <c r="A35" s="132">
        <f>+Control!$C$171</f>
        <v>0</v>
      </c>
      <c r="B35" s="73"/>
      <c r="C35" s="33" t="str">
        <f>Control!A171</f>
        <v>Non-consumable Supplies</v>
      </c>
      <c r="D35" s="33"/>
      <c r="E35" s="38">
        <f t="shared" si="7"/>
        <v>0</v>
      </c>
      <c r="F35" s="38">
        <f t="shared" si="7"/>
        <v>0</v>
      </c>
      <c r="G35" s="38"/>
      <c r="H35" s="38">
        <f t="shared" si="4"/>
        <v>0</v>
      </c>
      <c r="I35" s="38"/>
      <c r="J35" s="38">
        <f t="shared" si="5"/>
        <v>0</v>
      </c>
      <c r="K35" s="40" t="str">
        <f t="shared" si="6"/>
        <v>-</v>
      </c>
      <c r="L35" s="7"/>
      <c r="M35" s="7"/>
      <c r="N35" s="7"/>
      <c r="O35" s="7"/>
      <c r="P35" s="7"/>
      <c r="AA35"/>
    </row>
    <row r="36" spans="1:27">
      <c r="A36" s="132">
        <f>+Control!$C$172</f>
        <v>0</v>
      </c>
      <c r="B36" s="73"/>
      <c r="C36" s="33" t="str">
        <f>Control!A172</f>
        <v>Printing</v>
      </c>
      <c r="D36" s="33"/>
      <c r="E36" s="38">
        <f t="shared" si="7"/>
        <v>0</v>
      </c>
      <c r="F36" s="38">
        <f t="shared" si="7"/>
        <v>0</v>
      </c>
      <c r="G36" s="38"/>
      <c r="H36" s="38">
        <f t="shared" si="4"/>
        <v>0</v>
      </c>
      <c r="I36" s="38"/>
      <c r="J36" s="38">
        <f t="shared" si="5"/>
        <v>0</v>
      </c>
      <c r="K36" s="40" t="str">
        <f t="shared" si="6"/>
        <v>-</v>
      </c>
      <c r="L36" s="7"/>
      <c r="M36" s="7"/>
      <c r="N36" s="7"/>
      <c r="O36" s="7"/>
      <c r="P36" s="7"/>
      <c r="AA36"/>
    </row>
    <row r="37" spans="1:27">
      <c r="A37" s="132">
        <f>+Control!$C$173</f>
        <v>0</v>
      </c>
      <c r="B37" s="73"/>
      <c r="C37" s="33" t="str">
        <f>Control!A173</f>
        <v>Mileage</v>
      </c>
      <c r="D37" s="33"/>
      <c r="E37" s="38">
        <v>0</v>
      </c>
      <c r="F37" s="38">
        <v>0</v>
      </c>
      <c r="G37" s="38"/>
      <c r="H37" s="38">
        <f t="shared" si="4"/>
        <v>0</v>
      </c>
      <c r="I37" s="38"/>
      <c r="J37" s="38">
        <f t="shared" si="5"/>
        <v>0</v>
      </c>
      <c r="K37" s="40" t="str">
        <f t="shared" si="6"/>
        <v>-</v>
      </c>
      <c r="L37" s="7"/>
      <c r="M37" s="7"/>
      <c r="N37" s="7"/>
      <c r="O37" s="7"/>
      <c r="P37" s="7"/>
      <c r="AA37"/>
    </row>
    <row r="38" spans="1:27">
      <c r="A38" s="132">
        <f>+Control!$C$174</f>
        <v>1</v>
      </c>
      <c r="B38" s="73"/>
      <c r="C38" s="33" t="str">
        <f>Control!A174</f>
        <v>Rent for Direct Client Service Areas</v>
      </c>
      <c r="D38" s="38"/>
      <c r="E38" s="38">
        <f t="shared" si="7"/>
        <v>0</v>
      </c>
      <c r="F38" s="38">
        <v>0</v>
      </c>
      <c r="G38" s="38"/>
      <c r="H38" s="38">
        <f t="shared" si="4"/>
        <v>0</v>
      </c>
      <c r="I38" s="38"/>
      <c r="J38" s="38">
        <f t="shared" si="5"/>
        <v>0</v>
      </c>
      <c r="K38" s="40" t="str">
        <f t="shared" si="6"/>
        <v>-</v>
      </c>
      <c r="L38" s="7"/>
      <c r="M38" s="7"/>
      <c r="N38" s="7"/>
      <c r="O38" s="7"/>
      <c r="P38" s="7"/>
      <c r="AA38"/>
    </row>
    <row r="39" spans="1:27">
      <c r="A39" s="132">
        <f>+Control!$C$175</f>
        <v>1</v>
      </c>
      <c r="B39" s="73"/>
      <c r="C39" s="33" t="str">
        <f>Control!A175</f>
        <v>Other</v>
      </c>
      <c r="D39" s="38"/>
      <c r="E39" s="38">
        <f t="shared" si="7"/>
        <v>0</v>
      </c>
      <c r="F39" s="38">
        <f t="shared" si="7"/>
        <v>0</v>
      </c>
      <c r="G39" s="38"/>
      <c r="H39" s="38">
        <f t="shared" si="4"/>
        <v>0</v>
      </c>
      <c r="I39" s="38"/>
      <c r="J39" s="38">
        <f t="shared" si="5"/>
        <v>0</v>
      </c>
      <c r="K39" s="40" t="str">
        <f t="shared" si="6"/>
        <v>-</v>
      </c>
      <c r="L39" s="7"/>
      <c r="M39" s="7"/>
      <c r="N39" s="7"/>
      <c r="O39" s="7"/>
      <c r="P39" s="7"/>
      <c r="AA39"/>
    </row>
    <row r="40" spans="1:27">
      <c r="A40" s="132">
        <f>+Control!$C$176</f>
        <v>1</v>
      </c>
      <c r="B40" s="73"/>
      <c r="C40" s="33" t="str">
        <f>Control!A176</f>
        <v>Other</v>
      </c>
      <c r="D40" s="38"/>
      <c r="E40" s="38">
        <f t="shared" si="7"/>
        <v>0</v>
      </c>
      <c r="F40" s="38">
        <f t="shared" si="7"/>
        <v>0</v>
      </c>
      <c r="G40" s="38"/>
      <c r="H40" s="38">
        <f t="shared" si="4"/>
        <v>0</v>
      </c>
      <c r="I40" s="38"/>
      <c r="J40" s="38">
        <f t="shared" si="5"/>
        <v>0</v>
      </c>
      <c r="K40" s="40" t="str">
        <f t="shared" si="6"/>
        <v>-</v>
      </c>
      <c r="L40" s="7"/>
      <c r="M40" s="7"/>
      <c r="N40" s="7"/>
      <c r="O40" s="7"/>
      <c r="P40" s="7"/>
      <c r="AA40"/>
    </row>
    <row r="41" spans="1:27">
      <c r="A41" s="132">
        <f>+Control!$C$177</f>
        <v>1</v>
      </c>
      <c r="B41" s="73"/>
      <c r="C41" s="33" t="str">
        <f>Control!A177</f>
        <v>Other</v>
      </c>
      <c r="D41" s="38"/>
      <c r="E41" s="38">
        <f t="shared" si="7"/>
        <v>0</v>
      </c>
      <c r="F41" s="38">
        <f t="shared" si="7"/>
        <v>0</v>
      </c>
      <c r="G41" s="38"/>
      <c r="H41" s="38">
        <f t="shared" si="4"/>
        <v>0</v>
      </c>
      <c r="I41" s="38"/>
      <c r="J41" s="38">
        <f t="shared" si="5"/>
        <v>0</v>
      </c>
      <c r="K41" s="40" t="str">
        <f t="shared" si="6"/>
        <v>-</v>
      </c>
      <c r="L41" s="7"/>
      <c r="M41" s="7"/>
      <c r="N41" s="7"/>
      <c r="O41" s="7"/>
      <c r="P41" s="7"/>
      <c r="AA41"/>
    </row>
    <row r="42" spans="1:27">
      <c r="A42" s="132">
        <f>+Control!$C$178</f>
        <v>1</v>
      </c>
      <c r="B42" s="73"/>
      <c r="C42" s="33" t="str">
        <f>Control!A178</f>
        <v>Other</v>
      </c>
      <c r="D42" s="38">
        <f>D72</f>
        <v>0</v>
      </c>
      <c r="E42" s="38">
        <f t="shared" si="7"/>
        <v>0</v>
      </c>
      <c r="F42" s="38">
        <f t="shared" si="7"/>
        <v>0</v>
      </c>
      <c r="G42" s="38"/>
      <c r="H42" s="38">
        <f t="shared" si="4"/>
        <v>0</v>
      </c>
      <c r="I42" s="38"/>
      <c r="J42" s="38">
        <f t="shared" si="5"/>
        <v>0</v>
      </c>
      <c r="K42" s="40" t="str">
        <f t="shared" si="6"/>
        <v>-</v>
      </c>
      <c r="L42" s="7"/>
      <c r="M42" s="7"/>
      <c r="N42" s="7"/>
      <c r="O42" s="7"/>
      <c r="P42" s="7"/>
      <c r="AA42"/>
    </row>
    <row r="43" spans="1:27">
      <c r="A43" s="132">
        <f>+Control!$C$179</f>
        <v>1</v>
      </c>
      <c r="B43" s="73"/>
      <c r="C43" s="33" t="str">
        <f>Control!A179</f>
        <v>Other</v>
      </c>
      <c r="D43" s="38">
        <f>D73</f>
        <v>0</v>
      </c>
      <c r="E43" s="38">
        <f t="shared" si="7"/>
        <v>0</v>
      </c>
      <c r="F43" s="38">
        <f t="shared" si="7"/>
        <v>0</v>
      </c>
      <c r="G43" s="60"/>
      <c r="H43" s="38">
        <f t="shared" si="4"/>
        <v>0</v>
      </c>
      <c r="I43" s="60"/>
      <c r="J43" s="60">
        <f t="shared" si="5"/>
        <v>0</v>
      </c>
      <c r="K43" s="40" t="str">
        <f t="shared" si="6"/>
        <v>-</v>
      </c>
      <c r="L43" s="7"/>
      <c r="M43" s="7"/>
      <c r="N43" s="7"/>
      <c r="O43" s="7"/>
      <c r="P43" s="7"/>
      <c r="AA43"/>
    </row>
    <row r="44" spans="1:27">
      <c r="A44" s="10"/>
      <c r="B44" s="74" t="s">
        <v>48</v>
      </c>
      <c r="C44" s="33"/>
      <c r="D44" s="33"/>
      <c r="E44" s="61">
        <f>SUM(E29:E43)</f>
        <v>0</v>
      </c>
      <c r="F44" s="54">
        <f>SUM(F29:F43)</f>
        <v>0</v>
      </c>
      <c r="G44" s="52">
        <f>IF($J44=0,0,(F44/$J44))</f>
        <v>0</v>
      </c>
      <c r="H44" s="54">
        <f>SUM(H29:H43)</f>
        <v>0</v>
      </c>
      <c r="I44" s="52">
        <f>IF($J44=0,0,(H44/$J44))</f>
        <v>0</v>
      </c>
      <c r="J44" s="39">
        <f>SUM(J29:J43)</f>
        <v>0</v>
      </c>
      <c r="K44" s="55" t="str">
        <f t="shared" si="6"/>
        <v>-</v>
      </c>
      <c r="L44" s="7"/>
      <c r="M44" s="7"/>
      <c r="N44" s="7"/>
      <c r="O44" s="7"/>
      <c r="P44" s="7"/>
      <c r="AA44"/>
    </row>
    <row r="45" spans="1:27">
      <c r="A45" s="10"/>
      <c r="B45" s="74"/>
      <c r="C45" s="33" t="s">
        <v>74</v>
      </c>
      <c r="D45" s="33"/>
      <c r="E45" s="62">
        <f>IF(E$24=0,0,(E44/E$24))</f>
        <v>0</v>
      </c>
      <c r="F45" s="63">
        <f>IF(F$24=0,0,(F44/F$24))</f>
        <v>0</v>
      </c>
      <c r="G45" s="64"/>
      <c r="H45" s="63">
        <f>IF(H$24=0,0,(H44/H$24))</f>
        <v>0</v>
      </c>
      <c r="I45" s="45"/>
      <c r="J45" s="63">
        <f>IF(J$24=0,0,(J44/J$24))</f>
        <v>0</v>
      </c>
      <c r="K45" s="40"/>
      <c r="L45" s="7"/>
      <c r="M45" s="7"/>
      <c r="N45" s="7"/>
      <c r="O45" s="7"/>
      <c r="P45" s="7"/>
      <c r="AA45"/>
    </row>
    <row r="46" spans="1:27">
      <c r="A46" s="10"/>
      <c r="B46" s="74" t="s">
        <v>79</v>
      </c>
      <c r="C46" s="34"/>
      <c r="D46" s="34"/>
      <c r="E46" s="39">
        <f>ROUND(E76+E109+E142+E175+E208+E241+E274+E307+E340+E373,0)</f>
        <v>0</v>
      </c>
      <c r="F46" s="39">
        <f>ROUND(F76+F109+F142+F175+F208+F241+F274+F307+F340+F373,0)</f>
        <v>0</v>
      </c>
      <c r="G46" s="38"/>
      <c r="H46" s="39"/>
      <c r="I46" s="38"/>
      <c r="J46" s="39">
        <f>F46+H46</f>
        <v>0</v>
      </c>
      <c r="K46" s="35"/>
      <c r="L46" s="7"/>
      <c r="M46" s="7"/>
      <c r="N46" s="7"/>
      <c r="O46" s="7"/>
      <c r="P46" s="7"/>
      <c r="AA46"/>
    </row>
    <row r="47" spans="1:27" ht="15.75" customHeight="1">
      <c r="A47" s="10"/>
      <c r="B47" s="75"/>
      <c r="C47" s="33" t="s">
        <v>74</v>
      </c>
      <c r="D47" s="33"/>
      <c r="E47" s="62">
        <f>IF(E$24=0,0,(E46/E$24))</f>
        <v>0</v>
      </c>
      <c r="F47" s="63">
        <f>IF(F$24=0,0,(F46/F$24))</f>
        <v>0</v>
      </c>
      <c r="G47" s="33"/>
      <c r="H47" s="63">
        <f>IF(H$24=0,0,(H46/H$24))</f>
        <v>0</v>
      </c>
      <c r="I47" s="33"/>
      <c r="J47" s="63">
        <f>IF(J$24=0,0,(J46/J$24))</f>
        <v>0</v>
      </c>
      <c r="K47" s="35"/>
      <c r="L47" s="7"/>
      <c r="M47" s="7"/>
      <c r="N47" s="7"/>
      <c r="O47" s="7"/>
      <c r="P47" s="7"/>
      <c r="AA47"/>
    </row>
    <row r="48" spans="1:27">
      <c r="A48" s="10"/>
      <c r="B48" s="74" t="s">
        <v>49</v>
      </c>
      <c r="C48" s="33"/>
      <c r="D48" s="33"/>
      <c r="E48" s="61">
        <f>E44+E46</f>
        <v>0</v>
      </c>
      <c r="F48" s="54">
        <f>F44+F46</f>
        <v>0</v>
      </c>
      <c r="G48" s="65"/>
      <c r="H48" s="66">
        <f>H44+H46</f>
        <v>0</v>
      </c>
      <c r="I48" s="65"/>
      <c r="J48" s="66">
        <f>J44+J46</f>
        <v>0</v>
      </c>
      <c r="K48" s="35"/>
      <c r="L48" s="7"/>
      <c r="M48" s="7"/>
      <c r="N48" s="7"/>
      <c r="O48" s="7"/>
      <c r="P48" s="7"/>
      <c r="AA48"/>
    </row>
    <row r="49" spans="1:27" ht="14.25" customHeight="1">
      <c r="A49" s="10"/>
      <c r="B49" s="73"/>
      <c r="C49" s="33"/>
      <c r="D49" s="33"/>
      <c r="E49" s="33"/>
      <c r="F49" s="33"/>
      <c r="G49" s="33"/>
      <c r="H49" s="33"/>
      <c r="I49" s="33"/>
      <c r="J49" s="33"/>
      <c r="K49" s="35"/>
      <c r="L49" s="7"/>
      <c r="M49" s="7"/>
      <c r="N49" s="7"/>
      <c r="O49" s="7"/>
      <c r="P49" s="7"/>
      <c r="AA49"/>
    </row>
    <row r="50" spans="1:27" ht="15.75" thickBot="1">
      <c r="A50" s="10"/>
      <c r="B50" s="74" t="s">
        <v>36</v>
      </c>
      <c r="C50" s="33"/>
      <c r="D50" s="33"/>
      <c r="E50" s="97">
        <f>E24-E48</f>
        <v>0</v>
      </c>
      <c r="F50" s="97">
        <f>F24-F48</f>
        <v>0</v>
      </c>
      <c r="G50" s="98"/>
      <c r="H50" s="97">
        <f>H24-H48</f>
        <v>0</v>
      </c>
      <c r="I50" s="99"/>
      <c r="J50" s="97">
        <f>J24-J48</f>
        <v>0</v>
      </c>
      <c r="K50" s="35"/>
      <c r="L50" s="7"/>
      <c r="M50" s="7"/>
      <c r="N50" s="7"/>
      <c r="O50" s="7"/>
      <c r="P50" s="7"/>
      <c r="AA50"/>
    </row>
    <row r="51" spans="1:27" ht="8.25" customHeight="1" thickTop="1">
      <c r="A51" s="11"/>
      <c r="B51" s="75"/>
      <c r="C51" s="32"/>
      <c r="D51" s="32"/>
      <c r="E51" s="32"/>
      <c r="F51" s="32"/>
      <c r="G51" s="32"/>
      <c r="H51" s="32"/>
      <c r="I51" s="32"/>
      <c r="J51" s="32"/>
      <c r="K51" s="41"/>
      <c r="AA51"/>
    </row>
    <row r="52" spans="1:27" ht="9" customHeight="1">
      <c r="A52" s="11"/>
      <c r="B52" s="75"/>
      <c r="C52" s="32"/>
      <c r="D52" s="32"/>
      <c r="E52" s="32"/>
      <c r="F52" s="32"/>
      <c r="G52" s="32"/>
      <c r="H52" s="32"/>
      <c r="I52" s="32"/>
      <c r="J52" s="32"/>
      <c r="K52" s="41"/>
      <c r="AA52"/>
    </row>
    <row r="53" spans="1:27">
      <c r="A53" s="11"/>
      <c r="B53" s="75"/>
      <c r="C53" s="32"/>
      <c r="D53" s="32"/>
      <c r="E53" s="32"/>
      <c r="F53" s="70"/>
      <c r="G53" s="71"/>
      <c r="H53" s="71"/>
      <c r="I53" s="71"/>
      <c r="J53" s="70"/>
      <c r="K53" s="41"/>
      <c r="AA53"/>
    </row>
    <row r="54" spans="1:27" ht="15.75" thickBot="1">
      <c r="A54" s="11"/>
      <c r="B54" s="100"/>
      <c r="C54" s="80"/>
      <c r="D54" s="80"/>
      <c r="E54" s="80"/>
      <c r="F54" s="79"/>
      <c r="G54" s="79"/>
      <c r="H54" s="80"/>
      <c r="I54" s="80"/>
      <c r="J54" s="79"/>
      <c r="K54" s="81"/>
      <c r="AA54"/>
    </row>
    <row r="55" spans="1:27" ht="7.5" customHeight="1" thickBot="1">
      <c r="A55" s="11"/>
      <c r="B55" s="32"/>
      <c r="C55" s="32"/>
      <c r="D55" s="32"/>
      <c r="E55" s="32"/>
      <c r="F55" s="32"/>
      <c r="G55" s="32"/>
      <c r="H55" s="32"/>
      <c r="I55" s="32"/>
      <c r="J55" s="32"/>
      <c r="K55" s="32"/>
      <c r="AA55"/>
    </row>
    <row r="56" spans="1:27" ht="12.75" customHeight="1" thickBot="1">
      <c r="A56" s="11"/>
      <c r="B56" s="201" t="s">
        <v>402</v>
      </c>
      <c r="C56" s="101"/>
      <c r="D56" s="237" t="str">
        <f>CONCATENATE($J$6,"U1")</f>
        <v>P3U1</v>
      </c>
      <c r="E56" s="32"/>
      <c r="F56" s="32"/>
      <c r="G56" s="32"/>
      <c r="H56" s="32"/>
      <c r="I56" s="32"/>
      <c r="J56" s="32"/>
      <c r="K56" s="32"/>
      <c r="AA56"/>
    </row>
    <row r="57" spans="1:27">
      <c r="A57" s="11"/>
      <c r="B57" s="453" t="s">
        <v>67</v>
      </c>
      <c r="C57" s="454"/>
      <c r="D57" s="102" t="s">
        <v>445</v>
      </c>
      <c r="E57" s="173" t="s">
        <v>162</v>
      </c>
      <c r="F57" s="461" t="s">
        <v>681</v>
      </c>
      <c r="G57" s="455"/>
      <c r="H57" s="456" t="s">
        <v>68</v>
      </c>
      <c r="I57" s="456"/>
      <c r="J57" s="103" t="s">
        <v>84</v>
      </c>
      <c r="K57" s="104"/>
      <c r="AA57"/>
    </row>
    <row r="58" spans="1:27" ht="26.25">
      <c r="A58" s="10"/>
      <c r="B58" s="451" t="s">
        <v>78</v>
      </c>
      <c r="C58" s="452"/>
      <c r="D58" s="452"/>
      <c r="E58" s="95" t="str">
        <f>+E8</f>
        <v>LCRB Recom</v>
      </c>
      <c r="F58" s="95" t="str">
        <f>+F8</f>
        <v>LCRB Request</v>
      </c>
      <c r="G58" s="95"/>
      <c r="H58" s="95" t="s">
        <v>55</v>
      </c>
      <c r="I58" s="95"/>
      <c r="J58" s="95" t="s">
        <v>64</v>
      </c>
      <c r="K58" s="96"/>
      <c r="AA58"/>
    </row>
    <row r="59" spans="1:27">
      <c r="A59" s="10"/>
      <c r="B59" s="73"/>
      <c r="C59" s="33" t="str">
        <f>$C$29</f>
        <v>Direct Clinical Staff Salaries from Salary Analysis</v>
      </c>
      <c r="D59" s="33"/>
      <c r="E59" s="39">
        <v>0</v>
      </c>
      <c r="F59" s="43">
        <v>0</v>
      </c>
      <c r="G59" s="338">
        <v>0</v>
      </c>
      <c r="H59" s="43">
        <v>0</v>
      </c>
      <c r="I59" s="38"/>
      <c r="J59" s="39">
        <f>F59+H59</f>
        <v>0</v>
      </c>
      <c r="K59" s="40" t="str">
        <f>IF(J74=0,"-",J59/J74)</f>
        <v>-</v>
      </c>
      <c r="AA59"/>
    </row>
    <row r="60" spans="1:27">
      <c r="A60" s="10"/>
      <c r="B60" s="73"/>
      <c r="C60" s="33" t="str">
        <f>$C$30</f>
        <v>Immediate Sup Salaries from Salary Analysis</v>
      </c>
      <c r="D60" s="33"/>
      <c r="E60" s="39">
        <v>0</v>
      </c>
      <c r="F60" s="43">
        <v>0</v>
      </c>
      <c r="G60" s="338">
        <v>0</v>
      </c>
      <c r="H60" s="43">
        <v>0</v>
      </c>
      <c r="I60" s="38"/>
      <c r="J60" s="38">
        <f t="shared" ref="J60:J73" si="8">F60+H60</f>
        <v>0</v>
      </c>
      <c r="K60" s="40" t="str">
        <f>IF(J74=0,"-",J60/J74)</f>
        <v>-</v>
      </c>
      <c r="AA60"/>
    </row>
    <row r="61" spans="1:27">
      <c r="A61" s="10"/>
      <c r="B61" s="73"/>
      <c r="C61" s="33" t="str">
        <f>$C$31</f>
        <v>Clinical Staff Fringe Benefits</v>
      </c>
      <c r="D61" s="33"/>
      <c r="E61" s="39">
        <v>0</v>
      </c>
      <c r="F61" s="43">
        <v>0</v>
      </c>
      <c r="G61" s="38"/>
      <c r="H61" s="43">
        <v>0</v>
      </c>
      <c r="I61" s="38"/>
      <c r="J61" s="38">
        <f t="shared" si="8"/>
        <v>0</v>
      </c>
      <c r="K61" s="40" t="str">
        <f>IF(J74=0,"-",J61/J74)</f>
        <v>-</v>
      </c>
      <c r="AA61"/>
    </row>
    <row r="62" spans="1:27">
      <c r="A62" s="10"/>
      <c r="B62" s="73"/>
      <c r="C62" s="33" t="str">
        <f>$C$32</f>
        <v>Utilities for Direct Client Service Areas</v>
      </c>
      <c r="D62" s="33"/>
      <c r="E62" s="39">
        <f t="shared" ref="E62:E73" si="9">+F62</f>
        <v>0</v>
      </c>
      <c r="F62" s="43">
        <v>0</v>
      </c>
      <c r="G62" s="38"/>
      <c r="H62" s="43">
        <v>0</v>
      </c>
      <c r="I62" s="38"/>
      <c r="J62" s="38">
        <f t="shared" si="8"/>
        <v>0</v>
      </c>
      <c r="K62" s="40" t="str">
        <f>IF(J74=0,"-",J62/J74)</f>
        <v>-</v>
      </c>
      <c r="AA62"/>
    </row>
    <row r="63" spans="1:27">
      <c r="A63" s="10"/>
      <c r="B63" s="73"/>
      <c r="C63" s="33" t="str">
        <f>$C$33</f>
        <v>Telephone /Cell Phone/Internet</v>
      </c>
      <c r="D63" s="33"/>
      <c r="E63" s="39">
        <v>0</v>
      </c>
      <c r="F63" s="43">
        <v>0</v>
      </c>
      <c r="G63" s="38"/>
      <c r="H63" s="43">
        <v>0</v>
      </c>
      <c r="I63" s="38"/>
      <c r="J63" s="38">
        <f t="shared" si="8"/>
        <v>0</v>
      </c>
      <c r="K63" s="40" t="str">
        <f>IF(J74=0,"-",J63/J74)</f>
        <v>-</v>
      </c>
      <c r="AA63"/>
    </row>
    <row r="64" spans="1:27">
      <c r="A64" s="10"/>
      <c r="B64" s="73"/>
      <c r="C64" s="33" t="str">
        <f>$C$34</f>
        <v>Consumable Supplies</v>
      </c>
      <c r="D64" s="33"/>
      <c r="E64" s="39">
        <v>0</v>
      </c>
      <c r="F64" s="43">
        <v>0</v>
      </c>
      <c r="G64" s="38"/>
      <c r="H64" s="43">
        <v>0</v>
      </c>
      <c r="I64" s="38"/>
      <c r="J64" s="38">
        <f t="shared" si="8"/>
        <v>0</v>
      </c>
      <c r="K64" s="40" t="str">
        <f>IF(J74=0,"-",J64/J74)</f>
        <v>-</v>
      </c>
      <c r="AA64"/>
    </row>
    <row r="65" spans="1:27">
      <c r="A65" s="10"/>
      <c r="B65" s="73"/>
      <c r="C65" s="33" t="str">
        <f>$C$35</f>
        <v>Non-consumable Supplies</v>
      </c>
      <c r="D65" s="33"/>
      <c r="E65" s="39">
        <v>0</v>
      </c>
      <c r="F65" s="43">
        <v>0</v>
      </c>
      <c r="G65" s="38"/>
      <c r="H65" s="43">
        <v>0</v>
      </c>
      <c r="I65" s="38"/>
      <c r="J65" s="38">
        <f t="shared" si="8"/>
        <v>0</v>
      </c>
      <c r="K65" s="40" t="str">
        <f>IF(J74=0,"-",J65/J74)</f>
        <v>-</v>
      </c>
      <c r="AA65"/>
    </row>
    <row r="66" spans="1:27">
      <c r="A66" s="10"/>
      <c r="B66" s="73"/>
      <c r="C66" s="33" t="str">
        <f>$C$36</f>
        <v>Printing</v>
      </c>
      <c r="D66" s="33"/>
      <c r="E66" s="39">
        <f t="shared" si="9"/>
        <v>0</v>
      </c>
      <c r="F66" s="43">
        <v>0</v>
      </c>
      <c r="G66" s="38"/>
      <c r="H66" s="43">
        <v>0</v>
      </c>
      <c r="I66" s="38"/>
      <c r="J66" s="38">
        <f t="shared" si="8"/>
        <v>0</v>
      </c>
      <c r="K66" s="40" t="str">
        <f>IF(J74=0,"-",J66/J74)</f>
        <v>-</v>
      </c>
      <c r="AA66"/>
    </row>
    <row r="67" spans="1:27">
      <c r="A67" s="10"/>
      <c r="B67" s="73"/>
      <c r="C67" s="33" t="str">
        <f>$C$37</f>
        <v>Mileage</v>
      </c>
      <c r="D67" s="33"/>
      <c r="E67" s="39">
        <v>0</v>
      </c>
      <c r="F67" s="43">
        <v>0</v>
      </c>
      <c r="G67" s="38"/>
      <c r="H67" s="43">
        <v>0</v>
      </c>
      <c r="I67" s="38"/>
      <c r="J67" s="38">
        <f t="shared" si="8"/>
        <v>0</v>
      </c>
      <c r="K67" s="40" t="str">
        <f>IF(J74=0,"-",J67/J74)</f>
        <v>-</v>
      </c>
      <c r="AA67"/>
    </row>
    <row r="68" spans="1:27">
      <c r="A68" s="10"/>
      <c r="B68" s="73"/>
      <c r="C68" s="33" t="str">
        <f>$C$38</f>
        <v>Rent for Direct Client Service Areas</v>
      </c>
      <c r="D68" s="33"/>
      <c r="E68" s="39">
        <v>0</v>
      </c>
      <c r="F68" s="368"/>
      <c r="G68" s="38"/>
      <c r="H68" s="43">
        <v>0</v>
      </c>
      <c r="I68" s="38"/>
      <c r="J68" s="38">
        <f t="shared" si="8"/>
        <v>0</v>
      </c>
      <c r="K68" s="40" t="str">
        <f>IF(J74=0,"-",J68/J74)</f>
        <v>-</v>
      </c>
      <c r="AA68"/>
    </row>
    <row r="69" spans="1:27">
      <c r="A69" s="10"/>
      <c r="B69" s="73"/>
      <c r="C69" s="33" t="str">
        <f>$C$39</f>
        <v>Other</v>
      </c>
      <c r="D69" s="130"/>
      <c r="E69" s="39">
        <f t="shared" si="9"/>
        <v>0</v>
      </c>
      <c r="F69" s="43"/>
      <c r="G69" s="38"/>
      <c r="H69" s="43">
        <v>0</v>
      </c>
      <c r="I69" s="38"/>
      <c r="J69" s="38">
        <f t="shared" si="8"/>
        <v>0</v>
      </c>
      <c r="K69" s="40" t="str">
        <f>IF(J74=0,"-",J69/J74)</f>
        <v>-</v>
      </c>
      <c r="AA69"/>
    </row>
    <row r="70" spans="1:27">
      <c r="A70" s="10"/>
      <c r="B70" s="73"/>
      <c r="C70" s="33" t="str">
        <f>$C$40</f>
        <v>Other</v>
      </c>
      <c r="D70" s="130"/>
      <c r="E70" s="39">
        <f t="shared" si="9"/>
        <v>0</v>
      </c>
      <c r="F70" s="43"/>
      <c r="G70" s="38"/>
      <c r="H70" s="43">
        <v>0</v>
      </c>
      <c r="I70" s="38"/>
      <c r="J70" s="38">
        <f t="shared" si="8"/>
        <v>0</v>
      </c>
      <c r="K70" s="40" t="str">
        <f>IF(J74=0,"-",J70/J74)</f>
        <v>-</v>
      </c>
      <c r="AA70"/>
    </row>
    <row r="71" spans="1:27">
      <c r="A71" s="10"/>
      <c r="B71" s="73"/>
      <c r="C71" s="33" t="str">
        <f>$C$41</f>
        <v>Other</v>
      </c>
      <c r="D71" s="130"/>
      <c r="E71" s="39">
        <f t="shared" si="9"/>
        <v>0</v>
      </c>
      <c r="F71" s="43"/>
      <c r="G71" s="38"/>
      <c r="H71" s="43">
        <v>0</v>
      </c>
      <c r="I71" s="38"/>
      <c r="J71" s="38">
        <f t="shared" si="8"/>
        <v>0</v>
      </c>
      <c r="K71" s="40" t="str">
        <f>IF(J74=0,"-",J71/J74)</f>
        <v>-</v>
      </c>
      <c r="AA71"/>
    </row>
    <row r="72" spans="1:27">
      <c r="A72" s="10"/>
      <c r="B72" s="73"/>
      <c r="C72" s="33" t="str">
        <f>$C$42</f>
        <v>Other</v>
      </c>
      <c r="D72" s="119"/>
      <c r="E72" s="39">
        <f t="shared" si="9"/>
        <v>0</v>
      </c>
      <c r="F72" s="43"/>
      <c r="G72" s="38"/>
      <c r="H72" s="43">
        <v>0</v>
      </c>
      <c r="I72" s="38"/>
      <c r="J72" s="38">
        <f t="shared" si="8"/>
        <v>0</v>
      </c>
      <c r="K72" s="40" t="str">
        <f>IF(J74=0,"-",J72/J74)</f>
        <v>-</v>
      </c>
      <c r="AA72"/>
    </row>
    <row r="73" spans="1:27">
      <c r="A73" s="10"/>
      <c r="B73" s="73"/>
      <c r="C73" s="33" t="str">
        <f>$C$43</f>
        <v>Other</v>
      </c>
      <c r="D73" s="119"/>
      <c r="E73" s="39">
        <f t="shared" si="9"/>
        <v>0</v>
      </c>
      <c r="F73" s="43"/>
      <c r="G73" s="60"/>
      <c r="H73" s="43">
        <v>0</v>
      </c>
      <c r="I73" s="60"/>
      <c r="J73" s="60">
        <f t="shared" si="8"/>
        <v>0</v>
      </c>
      <c r="K73" s="40" t="str">
        <f>IF(J74=0,"-",J73/J74)</f>
        <v>-</v>
      </c>
      <c r="AA73"/>
    </row>
    <row r="74" spans="1:27">
      <c r="A74" s="11"/>
      <c r="B74" s="74" t="s">
        <v>59</v>
      </c>
      <c r="C74" s="33"/>
      <c r="D74" s="33"/>
      <c r="E74" s="61">
        <f>ROUND(SUM(E59:E73),0)</f>
        <v>0</v>
      </c>
      <c r="F74" s="61">
        <f>ROUND(SUM(F59:F73),0)</f>
        <v>0</v>
      </c>
      <c r="G74" s="52">
        <f>IF($J74=0,0,(F74/$J74))</f>
        <v>0</v>
      </c>
      <c r="H74" s="54">
        <f>SUM(H59:H73)</f>
        <v>0</v>
      </c>
      <c r="I74" s="52">
        <f>IF($J74=0,0,(H74/$J74))</f>
        <v>0</v>
      </c>
      <c r="J74" s="61">
        <f>ROUND(SUM(J59:J73),0)</f>
        <v>0</v>
      </c>
      <c r="K74" s="55" t="str">
        <f>IF(J74=0,"-",J74/J74)</f>
        <v>-</v>
      </c>
      <c r="AA74"/>
    </row>
    <row r="75" spans="1:27">
      <c r="A75" s="11"/>
      <c r="B75" s="74"/>
      <c r="C75" s="33" t="s">
        <v>58</v>
      </c>
      <c r="D75" s="33"/>
      <c r="E75" s="62">
        <f>IF(E$78=0,0,(E74/E78))</f>
        <v>0</v>
      </c>
      <c r="F75" s="63">
        <f>IF(F78=0,0,(F74/F78))</f>
        <v>0</v>
      </c>
      <c r="G75" s="64"/>
      <c r="H75" s="63">
        <f>IF(H78=0,0,(H74/H78))</f>
        <v>0</v>
      </c>
      <c r="I75" s="45"/>
      <c r="J75" s="63">
        <f>IF(J78=0,0,(J74/J78))</f>
        <v>0</v>
      </c>
      <c r="K75" s="40"/>
      <c r="AA75"/>
    </row>
    <row r="76" spans="1:27">
      <c r="A76" s="11"/>
      <c r="B76" s="74" t="s">
        <v>79</v>
      </c>
      <c r="C76" s="34"/>
      <c r="D76" s="34"/>
      <c r="E76" s="39">
        <f>ROUND(+F76,0)</f>
        <v>0</v>
      </c>
      <c r="F76" s="43"/>
      <c r="G76" s="38"/>
      <c r="H76" s="43">
        <v>0</v>
      </c>
      <c r="I76" s="38"/>
      <c r="J76" s="38">
        <f>ROUND(F76+H76,0)</f>
        <v>0</v>
      </c>
      <c r="K76" s="35"/>
      <c r="AA76"/>
    </row>
    <row r="77" spans="1:27">
      <c r="A77" s="11"/>
      <c r="B77" s="75"/>
      <c r="C77" s="33" t="s">
        <v>58</v>
      </c>
      <c r="D77" s="33"/>
      <c r="E77" s="62">
        <f>IF(E78=0,0,(E76/E78))</f>
        <v>0</v>
      </c>
      <c r="F77" s="62">
        <f>IF(F78=0,0,(F76/F78))</f>
        <v>0</v>
      </c>
      <c r="G77" s="33"/>
      <c r="H77" s="62">
        <f>IF(H78=0,0,(H76/H78))</f>
        <v>0</v>
      </c>
      <c r="I77" s="33"/>
      <c r="J77" s="62">
        <f>IF(J78=0,0,(J76/J78))</f>
        <v>0</v>
      </c>
      <c r="K77" s="35"/>
      <c r="AA77"/>
    </row>
    <row r="78" spans="1:27">
      <c r="A78" s="11"/>
      <c r="B78" s="74" t="s">
        <v>49</v>
      </c>
      <c r="C78" s="33"/>
      <c r="D78" s="33"/>
      <c r="E78" s="61">
        <f>ROUND(E74+E76,0)</f>
        <v>0</v>
      </c>
      <c r="F78" s="61">
        <f>ROUND(F74+F76,0)</f>
        <v>0</v>
      </c>
      <c r="G78" s="65"/>
      <c r="H78" s="61">
        <f>ROUND(H74+H76,0)</f>
        <v>0</v>
      </c>
      <c r="I78" s="65"/>
      <c r="J78" s="61">
        <f>ROUND(J74+J76,0)</f>
        <v>0</v>
      </c>
      <c r="K78" s="35"/>
      <c r="AA78"/>
    </row>
    <row r="79" spans="1:27">
      <c r="A79" s="11"/>
      <c r="B79" s="73"/>
      <c r="C79" s="33" t="s">
        <v>69</v>
      </c>
      <c r="D79" s="33"/>
      <c r="E79" s="45">
        <f>IF(E$48=0,0,(E78/E$48))</f>
        <v>0</v>
      </c>
      <c r="F79" s="64">
        <f>IF(F$48=0,0,(F78/F$48))</f>
        <v>0</v>
      </c>
      <c r="G79" s="33"/>
      <c r="H79" s="64">
        <f>IF(H$48=0,0,(H78/H$48))</f>
        <v>0</v>
      </c>
      <c r="I79" s="33"/>
      <c r="J79" s="64">
        <f>IF(J$48=0,0,(J78/J$48))</f>
        <v>0</v>
      </c>
      <c r="K79" s="35"/>
      <c r="AA79"/>
    </row>
    <row r="80" spans="1:27" ht="6.75" customHeight="1">
      <c r="A80" s="11"/>
      <c r="B80" s="75"/>
      <c r="C80" s="32"/>
      <c r="D80" s="32"/>
      <c r="E80" s="32"/>
      <c r="F80" s="32"/>
      <c r="G80" s="32"/>
      <c r="H80" s="32"/>
      <c r="I80" s="32"/>
      <c r="J80" s="32"/>
      <c r="K80" s="41"/>
      <c r="AA80"/>
    </row>
    <row r="81" spans="1:27">
      <c r="A81" s="11"/>
      <c r="B81" s="76" t="s">
        <v>70</v>
      </c>
      <c r="C81" s="32"/>
      <c r="D81" s="32"/>
      <c r="E81" s="67">
        <v>0</v>
      </c>
      <c r="F81" s="68">
        <v>0</v>
      </c>
      <c r="G81" s="67"/>
      <c r="H81" s="68">
        <v>0</v>
      </c>
      <c r="I81" s="67"/>
      <c r="J81" s="67">
        <f>F81+H81</f>
        <v>0</v>
      </c>
      <c r="K81" s="41"/>
      <c r="AA81"/>
    </row>
    <row r="82" spans="1:27">
      <c r="A82" s="11"/>
      <c r="B82" s="171" t="s">
        <v>178</v>
      </c>
      <c r="C82" s="32"/>
      <c r="D82" s="32"/>
      <c r="E82" s="67">
        <v>0</v>
      </c>
      <c r="F82" s="68">
        <v>0</v>
      </c>
      <c r="G82" s="67"/>
      <c r="H82" s="68">
        <v>0</v>
      </c>
      <c r="I82" s="67"/>
      <c r="J82" s="67">
        <f>F82+H82</f>
        <v>0</v>
      </c>
      <c r="K82" s="41"/>
      <c r="AA82"/>
    </row>
    <row r="83" spans="1:27">
      <c r="A83" s="11"/>
      <c r="B83" s="76" t="s">
        <v>50</v>
      </c>
      <c r="C83" s="32"/>
      <c r="D83" s="32"/>
      <c r="E83" s="69">
        <f>IF(E81=0,0,ROUND((E78/E81),2))</f>
        <v>0</v>
      </c>
      <c r="F83" s="69">
        <f>IF(F81=0,0,ROUND((F78/F81),2))</f>
        <v>0</v>
      </c>
      <c r="G83" s="69"/>
      <c r="H83" s="69">
        <f>IF(H81=0,0,ROUND((H78/H81),2))</f>
        <v>0</v>
      </c>
      <c r="I83" s="69"/>
      <c r="J83" s="69">
        <f>IF(J81=0,0,ROUND((J78/J81),2))</f>
        <v>0</v>
      </c>
      <c r="K83" s="41"/>
      <c r="AA83"/>
    </row>
    <row r="84" spans="1:27">
      <c r="A84" s="11"/>
      <c r="B84" s="171" t="str">
        <f>CONCATENATE("Unit of Service Cost Requested from ",Control!$B$4)</f>
        <v>Unit of Service Cost Requested from LCRB</v>
      </c>
      <c r="C84" s="32"/>
      <c r="D84" s="32"/>
      <c r="E84" s="69">
        <f>IF(E82=0,,ROUND((E78/E82),2))</f>
        <v>0</v>
      </c>
      <c r="F84" s="69">
        <f>IF(F82=0,,ROUND((F78/F82),2))</f>
        <v>0</v>
      </c>
      <c r="G84" s="69"/>
      <c r="H84" s="69">
        <f>IF(H82=0,,ROUND((H78/H82),2))</f>
        <v>0</v>
      </c>
      <c r="I84" s="69"/>
      <c r="J84" s="69">
        <f>IF(J82=0,,ROUND((J78/J82),2))</f>
        <v>0</v>
      </c>
      <c r="K84" s="41"/>
      <c r="AA84"/>
    </row>
    <row r="85" spans="1:27" ht="5.25" customHeight="1">
      <c r="A85" s="11"/>
      <c r="B85" s="171"/>
      <c r="C85" s="32"/>
      <c r="D85" s="32"/>
      <c r="E85" s="116"/>
      <c r="F85" s="116"/>
      <c r="G85" s="32"/>
      <c r="H85" s="32"/>
      <c r="I85" s="32"/>
      <c r="J85" s="32"/>
      <c r="K85" s="41"/>
      <c r="AA85"/>
    </row>
    <row r="86" spans="1:27" ht="14.25" customHeight="1" thickBot="1">
      <c r="A86" s="11"/>
      <c r="B86" s="171" t="s">
        <v>161</v>
      </c>
      <c r="C86" s="32"/>
      <c r="D86" s="32"/>
      <c r="E86" s="32"/>
      <c r="F86" s="78">
        <v>0</v>
      </c>
      <c r="G86" s="71"/>
      <c r="H86" s="71"/>
      <c r="I86" s="71"/>
      <c r="J86" s="70"/>
      <c r="K86" s="41"/>
      <c r="AA86"/>
    </row>
    <row r="87" spans="1:27" ht="15.75" thickBot="1">
      <c r="A87" s="11"/>
      <c r="B87" s="449" t="s">
        <v>51</v>
      </c>
      <c r="C87" s="450"/>
      <c r="D87" s="450"/>
      <c r="E87" s="77"/>
      <c r="F87" s="78">
        <v>0</v>
      </c>
      <c r="G87" s="79"/>
      <c r="H87" s="80"/>
      <c r="I87" s="80"/>
      <c r="J87" s="199"/>
      <c r="K87" s="81"/>
      <c r="AA87"/>
    </row>
    <row r="88" spans="1:27" ht="6" customHeight="1" thickBot="1">
      <c r="A88" s="11"/>
      <c r="B88" s="32"/>
      <c r="C88" s="32"/>
      <c r="D88" s="32"/>
      <c r="E88" s="32"/>
      <c r="F88" s="32"/>
      <c r="G88" s="32"/>
      <c r="H88" s="32"/>
      <c r="I88" s="32"/>
      <c r="J88" s="32"/>
      <c r="K88" s="32"/>
      <c r="AA88"/>
    </row>
    <row r="89" spans="1:27" ht="13.5" customHeight="1" thickBot="1">
      <c r="A89" s="11"/>
      <c r="B89" s="201" t="s">
        <v>403</v>
      </c>
      <c r="C89" s="101"/>
      <c r="D89" s="237" t="str">
        <f>CONCATENATE($J$6,"U2")</f>
        <v>P3U2</v>
      </c>
      <c r="E89" s="32"/>
      <c r="F89" s="32"/>
      <c r="G89" s="32"/>
      <c r="H89" s="32"/>
      <c r="I89" s="32"/>
      <c r="J89" s="32"/>
      <c r="K89" s="32"/>
      <c r="AA89"/>
    </row>
    <row r="90" spans="1:27">
      <c r="A90" s="11"/>
      <c r="B90" s="453" t="s">
        <v>67</v>
      </c>
      <c r="C90" s="454"/>
      <c r="D90" s="102" t="s">
        <v>445</v>
      </c>
      <c r="E90" s="173" t="s">
        <v>162</v>
      </c>
      <c r="F90" s="455" t="s">
        <v>681</v>
      </c>
      <c r="G90" s="455"/>
      <c r="H90" s="456" t="s">
        <v>68</v>
      </c>
      <c r="I90" s="456"/>
      <c r="J90" s="103" t="s">
        <v>84</v>
      </c>
      <c r="K90" s="104"/>
      <c r="AA90"/>
    </row>
    <row r="91" spans="1:27" ht="16.5" customHeight="1">
      <c r="A91" s="11"/>
      <c r="B91" s="451" t="s">
        <v>78</v>
      </c>
      <c r="C91" s="452"/>
      <c r="D91" s="452"/>
      <c r="E91" s="95" t="str">
        <f>+E8</f>
        <v>LCRB Recom</v>
      </c>
      <c r="F91" s="95" t="str">
        <f>+F8</f>
        <v>LCRB Request</v>
      </c>
      <c r="G91" s="95"/>
      <c r="H91" s="95" t="s">
        <v>55</v>
      </c>
      <c r="I91" s="95"/>
      <c r="J91" s="95" t="s">
        <v>64</v>
      </c>
      <c r="K91" s="96"/>
      <c r="AA91"/>
    </row>
    <row r="92" spans="1:27">
      <c r="A92" s="11"/>
      <c r="B92" s="73"/>
      <c r="C92" s="33" t="str">
        <f>$C$29</f>
        <v>Direct Clinical Staff Salaries from Salary Analysis</v>
      </c>
      <c r="D92" s="33"/>
      <c r="E92" s="39">
        <v>0</v>
      </c>
      <c r="F92" s="43">
        <v>0</v>
      </c>
      <c r="G92" s="38">
        <v>0</v>
      </c>
      <c r="H92" s="43">
        <v>0</v>
      </c>
      <c r="I92" s="38"/>
      <c r="J92" s="39">
        <f t="shared" ref="J92:J106" si="10">F92+H92</f>
        <v>0</v>
      </c>
      <c r="K92" s="40" t="str">
        <f>IF(J107=0,"-",J92/J107)</f>
        <v>-</v>
      </c>
      <c r="AA92"/>
    </row>
    <row r="93" spans="1:27">
      <c r="A93" s="11"/>
      <c r="B93" s="73"/>
      <c r="C93" s="33" t="str">
        <f>$C$30</f>
        <v>Immediate Sup Salaries from Salary Analysis</v>
      </c>
      <c r="D93" s="33"/>
      <c r="E93" s="39">
        <v>0</v>
      </c>
      <c r="F93" s="43">
        <v>0</v>
      </c>
      <c r="G93" s="38">
        <v>0</v>
      </c>
      <c r="H93" s="44">
        <v>0</v>
      </c>
      <c r="I93" s="38"/>
      <c r="J93" s="38">
        <f t="shared" si="10"/>
        <v>0</v>
      </c>
      <c r="K93" s="40" t="str">
        <f>IF(J107=0,"-",J93/J107)</f>
        <v>-</v>
      </c>
      <c r="AA93"/>
    </row>
    <row r="94" spans="1:27">
      <c r="A94" s="11"/>
      <c r="B94" s="73"/>
      <c r="C94" s="33" t="str">
        <f>$C$31</f>
        <v>Clinical Staff Fringe Benefits</v>
      </c>
      <c r="D94" s="33"/>
      <c r="E94" s="39">
        <v>0</v>
      </c>
      <c r="F94" s="43">
        <v>0</v>
      </c>
      <c r="G94" s="38"/>
      <c r="H94" s="44">
        <v>0</v>
      </c>
      <c r="I94" s="38"/>
      <c r="J94" s="38">
        <f t="shared" si="10"/>
        <v>0</v>
      </c>
      <c r="K94" s="40" t="str">
        <f>IF(J107=0,"-",J94/J107)</f>
        <v>-</v>
      </c>
      <c r="AA94"/>
    </row>
    <row r="95" spans="1:27">
      <c r="A95" s="11"/>
      <c r="B95" s="73"/>
      <c r="C95" s="33" t="str">
        <f>$C$32</f>
        <v>Utilities for Direct Client Service Areas</v>
      </c>
      <c r="D95" s="33"/>
      <c r="E95" s="39">
        <f t="shared" ref="E95:E106" si="11">+F95</f>
        <v>0</v>
      </c>
      <c r="F95" s="43">
        <v>0</v>
      </c>
      <c r="G95" s="38"/>
      <c r="H95" s="44">
        <v>0</v>
      </c>
      <c r="I95" s="38"/>
      <c r="J95" s="38">
        <f t="shared" si="10"/>
        <v>0</v>
      </c>
      <c r="K95" s="40" t="str">
        <f>IF(J107=0,"-",J95/J107)</f>
        <v>-</v>
      </c>
      <c r="AA95"/>
    </row>
    <row r="96" spans="1:27">
      <c r="A96" s="11"/>
      <c r="B96" s="73"/>
      <c r="C96" s="33" t="str">
        <f>$C$33</f>
        <v>Telephone /Cell Phone/Internet</v>
      </c>
      <c r="D96" s="33"/>
      <c r="E96" s="39">
        <v>0</v>
      </c>
      <c r="F96" s="43">
        <v>0</v>
      </c>
      <c r="G96" s="38"/>
      <c r="H96" s="44">
        <v>0</v>
      </c>
      <c r="I96" s="38"/>
      <c r="J96" s="38">
        <f t="shared" si="10"/>
        <v>0</v>
      </c>
      <c r="K96" s="40" t="str">
        <f>IF(J107=0,"-",J96/J107)</f>
        <v>-</v>
      </c>
      <c r="AA96"/>
    </row>
    <row r="97" spans="1:27">
      <c r="A97" s="11"/>
      <c r="B97" s="73"/>
      <c r="C97" s="33" t="str">
        <f>$C$34</f>
        <v>Consumable Supplies</v>
      </c>
      <c r="D97" s="33"/>
      <c r="E97" s="39">
        <v>0</v>
      </c>
      <c r="F97" s="43">
        <v>0</v>
      </c>
      <c r="G97" s="38"/>
      <c r="H97" s="44">
        <v>0</v>
      </c>
      <c r="I97" s="38"/>
      <c r="J97" s="38">
        <f t="shared" si="10"/>
        <v>0</v>
      </c>
      <c r="K97" s="40" t="str">
        <f>IF(J107=0,"-",J97/J107)</f>
        <v>-</v>
      </c>
      <c r="AA97"/>
    </row>
    <row r="98" spans="1:27">
      <c r="A98" s="11"/>
      <c r="B98" s="73"/>
      <c r="C98" s="33" t="str">
        <f>$C$35</f>
        <v>Non-consumable Supplies</v>
      </c>
      <c r="D98" s="33"/>
      <c r="E98" s="39">
        <f t="shared" si="11"/>
        <v>0</v>
      </c>
      <c r="F98" s="43">
        <v>0</v>
      </c>
      <c r="G98" s="38"/>
      <c r="H98" s="44">
        <v>0</v>
      </c>
      <c r="I98" s="38"/>
      <c r="J98" s="38">
        <f t="shared" si="10"/>
        <v>0</v>
      </c>
      <c r="K98" s="40" t="str">
        <f>IF(J107=0,"-",J98/J107)</f>
        <v>-</v>
      </c>
      <c r="AA98"/>
    </row>
    <row r="99" spans="1:27">
      <c r="A99" s="11"/>
      <c r="B99" s="73"/>
      <c r="C99" s="33" t="str">
        <f>$C$36</f>
        <v>Printing</v>
      </c>
      <c r="D99" s="33"/>
      <c r="E99" s="39">
        <f t="shared" si="11"/>
        <v>0</v>
      </c>
      <c r="F99" s="43">
        <v>0</v>
      </c>
      <c r="G99" s="38"/>
      <c r="H99" s="44">
        <v>0</v>
      </c>
      <c r="I99" s="38"/>
      <c r="J99" s="38">
        <f t="shared" si="10"/>
        <v>0</v>
      </c>
      <c r="K99" s="40" t="str">
        <f>IF(J107=0,"-",J99/J107)</f>
        <v>-</v>
      </c>
      <c r="AA99"/>
    </row>
    <row r="100" spans="1:27">
      <c r="A100" s="11"/>
      <c r="B100" s="73"/>
      <c r="C100" s="33" t="str">
        <f>$C$37</f>
        <v>Mileage</v>
      </c>
      <c r="D100" s="33"/>
      <c r="E100" s="39">
        <v>0</v>
      </c>
      <c r="F100" s="43">
        <v>0</v>
      </c>
      <c r="G100" s="38"/>
      <c r="H100" s="44">
        <v>0</v>
      </c>
      <c r="I100" s="38"/>
      <c r="J100" s="38">
        <f t="shared" si="10"/>
        <v>0</v>
      </c>
      <c r="K100" s="40" t="str">
        <f>IF(J107=0,"-",J100/J107)</f>
        <v>-</v>
      </c>
      <c r="AA100"/>
    </row>
    <row r="101" spans="1:27">
      <c r="A101" s="11"/>
      <c r="B101" s="73"/>
      <c r="C101" s="33" t="str">
        <f>$C$38</f>
        <v>Rent for Direct Client Service Areas</v>
      </c>
      <c r="D101" s="33"/>
      <c r="E101" s="39"/>
      <c r="F101" s="43"/>
      <c r="G101" s="38"/>
      <c r="H101" s="44">
        <v>0</v>
      </c>
      <c r="I101" s="38"/>
      <c r="J101" s="38">
        <f t="shared" si="10"/>
        <v>0</v>
      </c>
      <c r="K101" s="40" t="str">
        <f>IF(J107=0,"-",J101/J107)</f>
        <v>-</v>
      </c>
      <c r="AA101"/>
    </row>
    <row r="102" spans="1:27">
      <c r="A102" s="11"/>
      <c r="B102" s="73"/>
      <c r="C102" s="33" t="str">
        <f>$C$39</f>
        <v>Other</v>
      </c>
      <c r="D102" s="72"/>
      <c r="E102" s="39">
        <f t="shared" si="11"/>
        <v>0</v>
      </c>
      <c r="F102" s="43"/>
      <c r="G102" s="38"/>
      <c r="H102" s="44">
        <v>0</v>
      </c>
      <c r="I102" s="38"/>
      <c r="J102" s="38">
        <f t="shared" si="10"/>
        <v>0</v>
      </c>
      <c r="K102" s="40" t="str">
        <f>IF(J107=0,"-",J102/J107)</f>
        <v>-</v>
      </c>
      <c r="AA102"/>
    </row>
    <row r="103" spans="1:27">
      <c r="A103" s="11"/>
      <c r="B103" s="73"/>
      <c r="C103" s="33" t="str">
        <f>$C$40</f>
        <v>Other</v>
      </c>
      <c r="D103" s="38"/>
      <c r="E103" s="39">
        <f t="shared" si="11"/>
        <v>0</v>
      </c>
      <c r="F103" s="43"/>
      <c r="G103" s="38"/>
      <c r="H103" s="44">
        <v>0</v>
      </c>
      <c r="I103" s="38"/>
      <c r="J103" s="38">
        <f t="shared" si="10"/>
        <v>0</v>
      </c>
      <c r="K103" s="40" t="str">
        <f>IF(J107=0,"-",J103/J107)</f>
        <v>-</v>
      </c>
      <c r="AA103"/>
    </row>
    <row r="104" spans="1:27">
      <c r="A104" s="11"/>
      <c r="B104" s="73"/>
      <c r="C104" s="33" t="str">
        <f>$C$41</f>
        <v>Other</v>
      </c>
      <c r="D104" s="38"/>
      <c r="E104" s="39">
        <f t="shared" si="11"/>
        <v>0</v>
      </c>
      <c r="F104" s="43"/>
      <c r="G104" s="38"/>
      <c r="H104" s="44">
        <v>0</v>
      </c>
      <c r="I104" s="38"/>
      <c r="J104" s="38">
        <f t="shared" si="10"/>
        <v>0</v>
      </c>
      <c r="K104" s="40" t="str">
        <f>IF(J107=0,"-",J104/J107)</f>
        <v>-</v>
      </c>
      <c r="AA104"/>
    </row>
    <row r="105" spans="1:27">
      <c r="A105" s="11"/>
      <c r="B105" s="73"/>
      <c r="C105" s="33" t="str">
        <f>$C$42</f>
        <v>Other</v>
      </c>
      <c r="D105" s="38">
        <f>D72</f>
        <v>0</v>
      </c>
      <c r="E105" s="39">
        <f t="shared" si="11"/>
        <v>0</v>
      </c>
      <c r="F105" s="43"/>
      <c r="G105" s="38"/>
      <c r="H105" s="44">
        <v>0</v>
      </c>
      <c r="I105" s="38"/>
      <c r="J105" s="38">
        <f t="shared" si="10"/>
        <v>0</v>
      </c>
      <c r="K105" s="40" t="str">
        <f>IF(J107=0,"-",J105/J107)</f>
        <v>-</v>
      </c>
      <c r="AA105"/>
    </row>
    <row r="106" spans="1:27">
      <c r="A106" s="11"/>
      <c r="B106" s="73"/>
      <c r="C106" s="33" t="str">
        <f>$C$43</f>
        <v>Other</v>
      </c>
      <c r="D106" s="38">
        <f>D73</f>
        <v>0</v>
      </c>
      <c r="E106" s="39">
        <f t="shared" si="11"/>
        <v>0</v>
      </c>
      <c r="F106" s="43"/>
      <c r="G106" s="60"/>
      <c r="H106" s="49">
        <v>0</v>
      </c>
      <c r="I106" s="60"/>
      <c r="J106" s="60">
        <f t="shared" si="10"/>
        <v>0</v>
      </c>
      <c r="K106" s="40" t="str">
        <f>IF(J107=0,"-",J106/J107)</f>
        <v>-</v>
      </c>
      <c r="AA106"/>
    </row>
    <row r="107" spans="1:27">
      <c r="A107" s="11"/>
      <c r="B107" s="74" t="s">
        <v>59</v>
      </c>
      <c r="C107" s="33"/>
      <c r="D107" s="33"/>
      <c r="E107" s="61">
        <f>ROUND(SUM(E92:E106),0)</f>
        <v>0</v>
      </c>
      <c r="F107" s="61">
        <f>ROUND(SUM(F92:F106),0)</f>
        <v>0</v>
      </c>
      <c r="G107" s="52">
        <f>IF($J107=0,0,(F107/$J107))</f>
        <v>0</v>
      </c>
      <c r="H107" s="54">
        <f>SUM(H92:H106)</f>
        <v>0</v>
      </c>
      <c r="I107" s="52">
        <f>IF($J107=0,0,(H107/$J107))</f>
        <v>0</v>
      </c>
      <c r="J107" s="61">
        <f>ROUND(SUM(J92:J106),0)</f>
        <v>0</v>
      </c>
      <c r="K107" s="55" t="str">
        <f>IF(J107=0,"-",J107/J107)</f>
        <v>-</v>
      </c>
      <c r="AA107"/>
    </row>
    <row r="108" spans="1:27">
      <c r="A108" s="11"/>
      <c r="B108" s="74"/>
      <c r="C108" s="33" t="s">
        <v>58</v>
      </c>
      <c r="D108" s="33"/>
      <c r="E108" s="62">
        <f>IF(E$78=0,0,(E107/E111))</f>
        <v>0</v>
      </c>
      <c r="F108" s="63">
        <f>IF(F111=0,0,(F107/F111))</f>
        <v>0</v>
      </c>
      <c r="G108" s="64"/>
      <c r="H108" s="63">
        <f>IF(H111=0,0,(H107/H111))</f>
        <v>0</v>
      </c>
      <c r="I108" s="45"/>
      <c r="J108" s="63">
        <f>IF(J111=0,0,(J107/J111))</f>
        <v>0</v>
      </c>
      <c r="K108" s="40"/>
      <c r="AA108"/>
    </row>
    <row r="109" spans="1:27">
      <c r="A109" s="11"/>
      <c r="B109" s="74" t="s">
        <v>79</v>
      </c>
      <c r="C109" s="34"/>
      <c r="D109" s="34"/>
      <c r="E109" s="39">
        <f>ROUND(+F109,0)</f>
        <v>0</v>
      </c>
      <c r="F109" s="43">
        <v>0</v>
      </c>
      <c r="G109" s="38"/>
      <c r="H109" s="43">
        <v>0</v>
      </c>
      <c r="I109" s="38"/>
      <c r="J109" s="38">
        <f>ROUND(F109+H109,0)</f>
        <v>0</v>
      </c>
      <c r="K109" s="35"/>
      <c r="AA109"/>
    </row>
    <row r="110" spans="1:27">
      <c r="A110" s="11"/>
      <c r="B110" s="75"/>
      <c r="C110" s="33" t="s">
        <v>58</v>
      </c>
      <c r="D110" s="33"/>
      <c r="E110" s="62">
        <f>IF(E111=0,0,(E109/E111))</f>
        <v>0</v>
      </c>
      <c r="F110" s="62">
        <f>IF(F111=0,0,(F109/F111))</f>
        <v>0</v>
      </c>
      <c r="G110" s="33"/>
      <c r="H110" s="62">
        <f>IF(H111=0,0,(H109/H111))</f>
        <v>0</v>
      </c>
      <c r="I110" s="33"/>
      <c r="J110" s="62">
        <f>IF(J111=0,0,(J109/J111))</f>
        <v>0</v>
      </c>
      <c r="K110" s="35"/>
      <c r="AA110"/>
    </row>
    <row r="111" spans="1:27">
      <c r="A111" s="11"/>
      <c r="B111" s="74" t="s">
        <v>49</v>
      </c>
      <c r="C111" s="33"/>
      <c r="D111" s="33"/>
      <c r="E111" s="61">
        <f>ROUND(E107+E109,0)</f>
        <v>0</v>
      </c>
      <c r="F111" s="61">
        <f>ROUND(F107+F109,0)</f>
        <v>0</v>
      </c>
      <c r="G111" s="65"/>
      <c r="H111" s="61">
        <f>ROUND(H107+H109,0)</f>
        <v>0</v>
      </c>
      <c r="I111" s="65"/>
      <c r="J111" s="61">
        <f>ROUND(J107+J109,0)</f>
        <v>0</v>
      </c>
      <c r="K111" s="35"/>
      <c r="AA111"/>
    </row>
    <row r="112" spans="1:27">
      <c r="A112" s="11"/>
      <c r="B112" s="73"/>
      <c r="C112" s="33" t="s">
        <v>69</v>
      </c>
      <c r="D112" s="33"/>
      <c r="E112" s="45">
        <f>IF(E$48=0,0,(E111/E$48))</f>
        <v>0</v>
      </c>
      <c r="F112" s="64">
        <f>IF(F$48=0,0,(F111/F$48))</f>
        <v>0</v>
      </c>
      <c r="G112" s="33"/>
      <c r="H112" s="64">
        <f>IF(H$48=0,0,(H111/H$48))</f>
        <v>0</v>
      </c>
      <c r="I112" s="33"/>
      <c r="J112" s="64">
        <f>IF(J$48=0,0,(J111/J$48))</f>
        <v>0</v>
      </c>
      <c r="K112" s="35"/>
      <c r="AA112"/>
    </row>
    <row r="113" spans="1:27" ht="6" customHeight="1">
      <c r="A113" s="11"/>
      <c r="B113" s="75"/>
      <c r="C113" s="32"/>
      <c r="D113" s="32"/>
      <c r="E113" s="32"/>
      <c r="F113" s="32"/>
      <c r="G113" s="32"/>
      <c r="H113" s="32"/>
      <c r="I113" s="32"/>
      <c r="J113" s="32"/>
      <c r="K113" s="41"/>
      <c r="AA113"/>
    </row>
    <row r="114" spans="1:27">
      <c r="A114" s="11"/>
      <c r="B114" s="76" t="s">
        <v>70</v>
      </c>
      <c r="C114" s="32"/>
      <c r="D114" s="32"/>
      <c r="E114" s="67">
        <v>0</v>
      </c>
      <c r="F114" s="68">
        <v>0</v>
      </c>
      <c r="G114" s="67"/>
      <c r="H114" s="68">
        <v>0</v>
      </c>
      <c r="I114" s="67"/>
      <c r="J114" s="67">
        <f>F114+H114</f>
        <v>0</v>
      </c>
      <c r="K114" s="41"/>
      <c r="AA114"/>
    </row>
    <row r="115" spans="1:27">
      <c r="A115" s="11"/>
      <c r="B115" s="171" t="s">
        <v>178</v>
      </c>
      <c r="C115" s="32"/>
      <c r="D115" s="32"/>
      <c r="E115" s="67">
        <v>0</v>
      </c>
      <c r="F115" s="68">
        <v>0</v>
      </c>
      <c r="G115" s="67"/>
      <c r="H115" s="68">
        <v>0</v>
      </c>
      <c r="I115" s="67"/>
      <c r="J115" s="67">
        <f>F115+H115</f>
        <v>0</v>
      </c>
      <c r="K115" s="41"/>
      <c r="AA115"/>
    </row>
    <row r="116" spans="1:27">
      <c r="A116" s="11"/>
      <c r="B116" s="76" t="s">
        <v>50</v>
      </c>
      <c r="C116" s="32"/>
      <c r="D116" s="32"/>
      <c r="E116" s="69">
        <f>IF(E114=0,0,ROUND((E111/E114),2))</f>
        <v>0</v>
      </c>
      <c r="F116" s="69">
        <f>IF(F114=0,0,ROUND((F111/F114),2))</f>
        <v>0</v>
      </c>
      <c r="G116" s="69"/>
      <c r="H116" s="69">
        <f>IF(H114=0,0,ROUND((H111/H114),2))</f>
        <v>0</v>
      </c>
      <c r="I116" s="69"/>
      <c r="J116" s="69">
        <f>IF(J114=0,0,ROUND((J111/J114),2))</f>
        <v>0</v>
      </c>
      <c r="K116" s="41"/>
      <c r="AA116"/>
    </row>
    <row r="117" spans="1:27" ht="15.75" customHeight="1">
      <c r="A117" s="11"/>
      <c r="B117" s="223" t="str">
        <f>CONCATENATE("Unit of Service Cost Requested from ",Control!$B$4)</f>
        <v>Unit of Service Cost Requested from LCRB</v>
      </c>
      <c r="C117" s="32"/>
      <c r="D117" s="32"/>
      <c r="E117" s="69">
        <f>IF(E115=0,,ROUND((E111/E115),2))</f>
        <v>0</v>
      </c>
      <c r="F117" s="69">
        <f>IF(F115=0,,ROUND((F111/F115),2))</f>
        <v>0</v>
      </c>
      <c r="G117" s="69"/>
      <c r="H117" s="69">
        <f>IF(H115=0,,ROUND((H111/H115),2))</f>
        <v>0</v>
      </c>
      <c r="I117" s="69"/>
      <c r="J117" s="69">
        <f>IF(J115=0,,ROUND((J111/J115),2))</f>
        <v>0</v>
      </c>
      <c r="K117" s="41"/>
      <c r="AA117"/>
    </row>
    <row r="118" spans="1:27" ht="4.5" customHeight="1">
      <c r="A118" s="11"/>
      <c r="B118" s="76"/>
      <c r="C118" s="32"/>
      <c r="D118" s="32"/>
      <c r="E118" s="116"/>
      <c r="F118" s="116"/>
      <c r="G118" s="32"/>
      <c r="H118" s="32"/>
      <c r="I118" s="32"/>
      <c r="J118" s="32"/>
      <c r="K118" s="41"/>
      <c r="AA118"/>
    </row>
    <row r="119" spans="1:27" ht="15" customHeight="1" thickBot="1">
      <c r="A119" s="11"/>
      <c r="B119" s="171" t="s">
        <v>161</v>
      </c>
      <c r="C119" s="32"/>
      <c r="D119" s="32"/>
      <c r="E119" s="32"/>
      <c r="F119" s="78">
        <v>0</v>
      </c>
      <c r="G119" s="71"/>
      <c r="H119" s="71"/>
      <c r="I119" s="71"/>
      <c r="J119" s="70"/>
      <c r="K119" s="41"/>
      <c r="AA119"/>
    </row>
    <row r="120" spans="1:27" ht="15.75" thickBot="1">
      <c r="A120" s="11"/>
      <c r="B120" s="449" t="s">
        <v>71</v>
      </c>
      <c r="C120" s="450"/>
      <c r="D120" s="450"/>
      <c r="E120" s="77"/>
      <c r="F120" s="78">
        <v>0</v>
      </c>
      <c r="G120" s="79"/>
      <c r="H120" s="80"/>
      <c r="I120" s="80"/>
      <c r="J120" s="199"/>
      <c r="K120" s="81"/>
      <c r="AA120"/>
    </row>
    <row r="121" spans="1:27" ht="9" customHeight="1" thickBot="1">
      <c r="A121" s="11"/>
      <c r="B121" s="32"/>
      <c r="C121" s="32"/>
      <c r="D121" s="32"/>
      <c r="E121" s="32"/>
      <c r="F121" s="32"/>
      <c r="G121" s="32"/>
      <c r="H121" s="32"/>
      <c r="I121" s="32"/>
      <c r="J121" s="32"/>
      <c r="K121" s="32"/>
      <c r="AA121"/>
    </row>
    <row r="122" spans="1:27" ht="15.75" thickBot="1">
      <c r="A122" s="11"/>
      <c r="B122" s="201" t="s">
        <v>405</v>
      </c>
      <c r="C122" s="101"/>
      <c r="D122" s="237" t="str">
        <f>CONCATENATE($J$6,"U3")</f>
        <v>P3U3</v>
      </c>
      <c r="E122" s="32"/>
      <c r="F122" s="32"/>
      <c r="G122" s="32"/>
      <c r="H122" s="32"/>
      <c r="I122" s="32"/>
      <c r="J122" s="32"/>
      <c r="K122" s="32"/>
      <c r="AA122"/>
    </row>
    <row r="123" spans="1:27">
      <c r="A123" s="11"/>
      <c r="B123" s="453" t="s">
        <v>67</v>
      </c>
      <c r="C123" s="454"/>
      <c r="D123" s="102"/>
      <c r="E123" s="173" t="s">
        <v>162</v>
      </c>
      <c r="F123" s="455"/>
      <c r="G123" s="455"/>
      <c r="H123" s="456" t="s">
        <v>68</v>
      </c>
      <c r="I123" s="456"/>
      <c r="J123" s="103"/>
      <c r="K123" s="104"/>
      <c r="AA123"/>
    </row>
    <row r="124" spans="1:27" ht="16.5" customHeight="1">
      <c r="A124" s="11"/>
      <c r="B124" s="451" t="s">
        <v>78</v>
      </c>
      <c r="C124" s="452"/>
      <c r="D124" s="452"/>
      <c r="E124" s="95" t="str">
        <f>+E8</f>
        <v>LCRB Recom</v>
      </c>
      <c r="F124" s="95" t="str">
        <f>+F8</f>
        <v>LCRB Request</v>
      </c>
      <c r="G124" s="95"/>
      <c r="H124" s="95" t="s">
        <v>55</v>
      </c>
      <c r="I124" s="95"/>
      <c r="J124" s="95" t="s">
        <v>64</v>
      </c>
      <c r="K124" s="96"/>
      <c r="AA124"/>
    </row>
    <row r="125" spans="1:27">
      <c r="A125" s="11"/>
      <c r="B125" s="73"/>
      <c r="C125" s="33" t="str">
        <f>$C$29</f>
        <v>Direct Clinical Staff Salaries from Salary Analysis</v>
      </c>
      <c r="D125" s="33"/>
      <c r="E125" s="39">
        <f>+F125</f>
        <v>0</v>
      </c>
      <c r="F125" s="338">
        <f>HLOOKUP(D122,'Salary Analysis'!$A$4:$HE$25,3,FALSE)</f>
        <v>0</v>
      </c>
      <c r="G125" s="38"/>
      <c r="H125" s="43">
        <v>0</v>
      </c>
      <c r="I125" s="38"/>
      <c r="J125" s="39">
        <f>F125+H125</f>
        <v>0</v>
      </c>
      <c r="K125" s="40" t="str">
        <f>IF(J140=0,"-",J125/J140)</f>
        <v>-</v>
      </c>
      <c r="AA125"/>
    </row>
    <row r="126" spans="1:27">
      <c r="A126" s="11"/>
      <c r="B126" s="73"/>
      <c r="C126" s="33" t="str">
        <f>$C$30</f>
        <v>Immediate Sup Salaries from Salary Analysis</v>
      </c>
      <c r="D126" s="33"/>
      <c r="E126" s="39">
        <f t="shared" ref="E126:E139" si="12">+F126</f>
        <v>0</v>
      </c>
      <c r="F126" s="338">
        <f>HLOOKUP(D122,'Salary Analysis'!$A$4:$HE$25,4,FALSE)</f>
        <v>0</v>
      </c>
      <c r="G126" s="38"/>
      <c r="H126" s="44">
        <v>0</v>
      </c>
      <c r="I126" s="38"/>
      <c r="J126" s="38">
        <f t="shared" ref="J126:J139" si="13">F126+H126</f>
        <v>0</v>
      </c>
      <c r="K126" s="40" t="str">
        <f>IF(J140=0,"-",J126/J140)</f>
        <v>-</v>
      </c>
      <c r="AA126"/>
    </row>
    <row r="127" spans="1:27">
      <c r="A127" s="11"/>
      <c r="B127" s="73"/>
      <c r="C127" s="33" t="str">
        <f>$C$31</f>
        <v>Clinical Staff Fringe Benefits</v>
      </c>
      <c r="D127" s="33"/>
      <c r="E127" s="39">
        <f t="shared" si="12"/>
        <v>0</v>
      </c>
      <c r="F127" s="43">
        <v>0</v>
      </c>
      <c r="G127" s="38"/>
      <c r="H127" s="44">
        <v>0</v>
      </c>
      <c r="I127" s="38"/>
      <c r="J127" s="38">
        <f t="shared" si="13"/>
        <v>0</v>
      </c>
      <c r="K127" s="40" t="str">
        <f>IF(J140=0,"-",J127/J140)</f>
        <v>-</v>
      </c>
      <c r="AA127"/>
    </row>
    <row r="128" spans="1:27">
      <c r="A128" s="11"/>
      <c r="B128" s="73"/>
      <c r="C128" s="33" t="str">
        <f>$C$32</f>
        <v>Utilities for Direct Client Service Areas</v>
      </c>
      <c r="D128" s="33"/>
      <c r="E128" s="39">
        <f t="shared" si="12"/>
        <v>0</v>
      </c>
      <c r="F128" s="43">
        <v>0</v>
      </c>
      <c r="G128" s="38"/>
      <c r="H128" s="44">
        <v>0</v>
      </c>
      <c r="I128" s="38"/>
      <c r="J128" s="38">
        <f t="shared" si="13"/>
        <v>0</v>
      </c>
      <c r="K128" s="40" t="str">
        <f>IF(J140=0,"-",J128/J140)</f>
        <v>-</v>
      </c>
      <c r="AA128"/>
    </row>
    <row r="129" spans="1:27">
      <c r="A129" s="11"/>
      <c r="B129" s="73"/>
      <c r="C129" s="33" t="str">
        <f>$C$33</f>
        <v>Telephone /Cell Phone/Internet</v>
      </c>
      <c r="D129" s="33"/>
      <c r="E129" s="39">
        <f t="shared" si="12"/>
        <v>0</v>
      </c>
      <c r="F129" s="43">
        <v>0</v>
      </c>
      <c r="G129" s="38"/>
      <c r="H129" s="44">
        <v>0</v>
      </c>
      <c r="I129" s="38"/>
      <c r="J129" s="38">
        <f t="shared" si="13"/>
        <v>0</v>
      </c>
      <c r="K129" s="40" t="str">
        <f>IF(J140=0,"-",J129/J140)</f>
        <v>-</v>
      </c>
      <c r="AA129"/>
    </row>
    <row r="130" spans="1:27">
      <c r="A130" s="11"/>
      <c r="B130" s="73"/>
      <c r="C130" s="33" t="str">
        <f>$C$34</f>
        <v>Consumable Supplies</v>
      </c>
      <c r="D130" s="33"/>
      <c r="E130" s="39">
        <f t="shared" si="12"/>
        <v>0</v>
      </c>
      <c r="F130" s="43">
        <v>0</v>
      </c>
      <c r="G130" s="38"/>
      <c r="H130" s="44">
        <v>0</v>
      </c>
      <c r="I130" s="38"/>
      <c r="J130" s="38">
        <f t="shared" si="13"/>
        <v>0</v>
      </c>
      <c r="K130" s="40" t="str">
        <f>IF(J140=0,"-",J130/J140)</f>
        <v>-</v>
      </c>
      <c r="AA130"/>
    </row>
    <row r="131" spans="1:27">
      <c r="A131" s="11"/>
      <c r="B131" s="73"/>
      <c r="C131" s="33" t="str">
        <f>$C$35</f>
        <v>Non-consumable Supplies</v>
      </c>
      <c r="D131" s="33"/>
      <c r="E131" s="39">
        <f t="shared" si="12"/>
        <v>0</v>
      </c>
      <c r="F131" s="43">
        <v>0</v>
      </c>
      <c r="G131" s="38"/>
      <c r="H131" s="44">
        <v>0</v>
      </c>
      <c r="I131" s="38"/>
      <c r="J131" s="38">
        <f t="shared" si="13"/>
        <v>0</v>
      </c>
      <c r="K131" s="40" t="str">
        <f>IF(J140=0,"-",J131/J140)</f>
        <v>-</v>
      </c>
      <c r="AA131"/>
    </row>
    <row r="132" spans="1:27">
      <c r="A132" s="11"/>
      <c r="B132" s="73"/>
      <c r="C132" s="33" t="str">
        <f>$C$36</f>
        <v>Printing</v>
      </c>
      <c r="D132" s="33"/>
      <c r="E132" s="39">
        <f t="shared" si="12"/>
        <v>0</v>
      </c>
      <c r="F132" s="43">
        <v>0</v>
      </c>
      <c r="G132" s="38"/>
      <c r="H132" s="44">
        <v>0</v>
      </c>
      <c r="I132" s="38"/>
      <c r="J132" s="38">
        <f t="shared" si="13"/>
        <v>0</v>
      </c>
      <c r="K132" s="40" t="str">
        <f>IF(J140=0,"-",J132/J140)</f>
        <v>-</v>
      </c>
      <c r="AA132"/>
    </row>
    <row r="133" spans="1:27">
      <c r="A133" s="11"/>
      <c r="B133" s="73"/>
      <c r="C133" s="33" t="str">
        <f>$C$37</f>
        <v>Mileage</v>
      </c>
      <c r="D133" s="33"/>
      <c r="E133" s="39">
        <f t="shared" si="12"/>
        <v>0</v>
      </c>
      <c r="F133" s="43">
        <v>0</v>
      </c>
      <c r="G133" s="38"/>
      <c r="H133" s="44">
        <v>0</v>
      </c>
      <c r="I133" s="38"/>
      <c r="J133" s="38">
        <f t="shared" si="13"/>
        <v>0</v>
      </c>
      <c r="K133" s="40" t="str">
        <f>IF(J140=0,"-",J133/J140)</f>
        <v>-</v>
      </c>
      <c r="AA133"/>
    </row>
    <row r="134" spans="1:27">
      <c r="A134" s="11"/>
      <c r="B134" s="73"/>
      <c r="C134" s="33" t="str">
        <f>$C$38</f>
        <v>Rent for Direct Client Service Areas</v>
      </c>
      <c r="D134" s="38"/>
      <c r="E134" s="39">
        <f t="shared" si="12"/>
        <v>0</v>
      </c>
      <c r="F134" s="43">
        <v>0</v>
      </c>
      <c r="G134" s="38"/>
      <c r="H134" s="44">
        <v>0</v>
      </c>
      <c r="I134" s="38"/>
      <c r="J134" s="38">
        <f t="shared" si="13"/>
        <v>0</v>
      </c>
      <c r="K134" s="40" t="str">
        <f>IF(J140=0,"-",J134/J140)</f>
        <v>-</v>
      </c>
      <c r="AA134"/>
    </row>
    <row r="135" spans="1:27">
      <c r="A135" s="11"/>
      <c r="B135" s="73"/>
      <c r="C135" s="33" t="str">
        <f>$C$39</f>
        <v>Other</v>
      </c>
      <c r="D135" s="38"/>
      <c r="E135" s="39">
        <f t="shared" si="12"/>
        <v>0</v>
      </c>
      <c r="F135" s="43"/>
      <c r="G135" s="38"/>
      <c r="H135" s="44">
        <v>0</v>
      </c>
      <c r="I135" s="38"/>
      <c r="J135" s="38">
        <f t="shared" si="13"/>
        <v>0</v>
      </c>
      <c r="K135" s="40" t="str">
        <f>IF(J140=0,"-",J135/J140)</f>
        <v>-</v>
      </c>
      <c r="AA135"/>
    </row>
    <row r="136" spans="1:27">
      <c r="A136" s="11"/>
      <c r="B136" s="73"/>
      <c r="C136" s="33" t="str">
        <f>$C$40</f>
        <v>Other</v>
      </c>
      <c r="D136" s="38"/>
      <c r="E136" s="39">
        <f t="shared" si="12"/>
        <v>0</v>
      </c>
      <c r="F136" s="43"/>
      <c r="G136" s="38"/>
      <c r="H136" s="44">
        <v>0</v>
      </c>
      <c r="I136" s="38"/>
      <c r="J136" s="38">
        <f t="shared" si="13"/>
        <v>0</v>
      </c>
      <c r="K136" s="40" t="str">
        <f>IF(J140=0,"-",J136/J140)</f>
        <v>-</v>
      </c>
      <c r="AA136"/>
    </row>
    <row r="137" spans="1:27">
      <c r="A137" s="11"/>
      <c r="B137" s="73"/>
      <c r="C137" s="33" t="str">
        <f>$C$41</f>
        <v>Other</v>
      </c>
      <c r="D137" s="38"/>
      <c r="E137" s="39">
        <f t="shared" si="12"/>
        <v>0</v>
      </c>
      <c r="F137" s="43"/>
      <c r="G137" s="38"/>
      <c r="H137" s="44">
        <v>0</v>
      </c>
      <c r="I137" s="38"/>
      <c r="J137" s="38">
        <f t="shared" si="13"/>
        <v>0</v>
      </c>
      <c r="K137" s="40" t="str">
        <f>IF(J140=0,"-",J137/J140)</f>
        <v>-</v>
      </c>
      <c r="AA137"/>
    </row>
    <row r="138" spans="1:27">
      <c r="A138" s="11"/>
      <c r="B138" s="73"/>
      <c r="C138" s="33" t="str">
        <f>$C$42</f>
        <v>Other</v>
      </c>
      <c r="D138" s="38">
        <f>D105</f>
        <v>0</v>
      </c>
      <c r="E138" s="39">
        <f t="shared" si="12"/>
        <v>0</v>
      </c>
      <c r="F138" s="43"/>
      <c r="G138" s="38"/>
      <c r="H138" s="44">
        <v>0</v>
      </c>
      <c r="I138" s="38"/>
      <c r="J138" s="38">
        <f t="shared" si="13"/>
        <v>0</v>
      </c>
      <c r="K138" s="40" t="str">
        <f>IF(J140=0,"-",J138/J140)</f>
        <v>-</v>
      </c>
      <c r="AA138"/>
    </row>
    <row r="139" spans="1:27">
      <c r="A139" s="11"/>
      <c r="B139" s="73"/>
      <c r="C139" s="33" t="str">
        <f>$C$43</f>
        <v>Other</v>
      </c>
      <c r="D139" s="38">
        <f>D106</f>
        <v>0</v>
      </c>
      <c r="E139" s="39">
        <f t="shared" si="12"/>
        <v>0</v>
      </c>
      <c r="F139" s="43"/>
      <c r="G139" s="60"/>
      <c r="H139" s="49">
        <v>0</v>
      </c>
      <c r="I139" s="60"/>
      <c r="J139" s="60">
        <f t="shared" si="13"/>
        <v>0</v>
      </c>
      <c r="K139" s="40" t="str">
        <f>IF(J140=0,"-",J139/J140)</f>
        <v>-</v>
      </c>
      <c r="AA139"/>
    </row>
    <row r="140" spans="1:27">
      <c r="A140" s="11"/>
      <c r="B140" s="74" t="s">
        <v>59</v>
      </c>
      <c r="C140" s="33"/>
      <c r="D140" s="33"/>
      <c r="E140" s="61">
        <f>ROUND(SUM(E125:E139),0)</f>
        <v>0</v>
      </c>
      <c r="F140" s="61">
        <f>ROUND(SUM(F125:F139),0)</f>
        <v>0</v>
      </c>
      <c r="G140" s="52">
        <f>IF($J140=0,0,(F140/$J140))</f>
        <v>0</v>
      </c>
      <c r="H140" s="54">
        <f>SUM(H125:H139)</f>
        <v>0</v>
      </c>
      <c r="I140" s="52">
        <f>IF($J140=0,0,(H140/$J140))</f>
        <v>0</v>
      </c>
      <c r="J140" s="61">
        <f>ROUND(SUM(J125:J139),0)</f>
        <v>0</v>
      </c>
      <c r="K140" s="55" t="str">
        <f>IF(J140=0,"-",J140/J140)</f>
        <v>-</v>
      </c>
      <c r="AA140"/>
    </row>
    <row r="141" spans="1:27">
      <c r="A141" s="11"/>
      <c r="B141" s="74"/>
      <c r="C141" s="33" t="s">
        <v>58</v>
      </c>
      <c r="D141" s="33"/>
      <c r="E141" s="62">
        <f>IF(E$78=0,0,(E140/E144))</f>
        <v>0</v>
      </c>
      <c r="F141" s="63">
        <f>IF(F144=0,0,(F140/F144))</f>
        <v>0</v>
      </c>
      <c r="G141" s="64"/>
      <c r="H141" s="63">
        <f>IF(H144=0,0,(H140/H144))</f>
        <v>0</v>
      </c>
      <c r="I141" s="45"/>
      <c r="J141" s="63">
        <f>IF(J144=0,0,(J140/J144))</f>
        <v>0</v>
      </c>
      <c r="K141" s="40"/>
      <c r="AA141"/>
    </row>
    <row r="142" spans="1:27">
      <c r="A142" s="11"/>
      <c r="B142" s="74" t="s">
        <v>79</v>
      </c>
      <c r="C142" s="34"/>
      <c r="D142" s="34"/>
      <c r="E142" s="39">
        <f>ROUND(+F142,0)</f>
        <v>0</v>
      </c>
      <c r="F142" s="43"/>
      <c r="G142" s="38"/>
      <c r="H142" s="43"/>
      <c r="I142" s="38"/>
      <c r="J142" s="38">
        <f>ROUND(F142+H142,0)</f>
        <v>0</v>
      </c>
      <c r="K142" s="35"/>
      <c r="AA142"/>
    </row>
    <row r="143" spans="1:27">
      <c r="A143" s="11"/>
      <c r="B143" s="75"/>
      <c r="C143" s="33" t="s">
        <v>58</v>
      </c>
      <c r="D143" s="33"/>
      <c r="E143" s="62">
        <f>IF(E144=0,0,(E142/E144))</f>
        <v>0</v>
      </c>
      <c r="F143" s="62">
        <f>IF(F144=0,0,(F142/F144))</f>
        <v>0</v>
      </c>
      <c r="G143" s="33"/>
      <c r="H143" s="62">
        <f>IF(H144=0,0,(H142/H144))</f>
        <v>0</v>
      </c>
      <c r="I143" s="33"/>
      <c r="J143" s="62">
        <f>IF(J144=0,0,(J142/J144))</f>
        <v>0</v>
      </c>
      <c r="K143" s="35"/>
      <c r="AA143"/>
    </row>
    <row r="144" spans="1:27">
      <c r="A144" s="11"/>
      <c r="B144" s="74" t="s">
        <v>49</v>
      </c>
      <c r="C144" s="33"/>
      <c r="D144" s="33"/>
      <c r="E144" s="61">
        <f>ROUND(E140+E142,0)</f>
        <v>0</v>
      </c>
      <c r="F144" s="61">
        <f>ROUND(F140+F142,0)</f>
        <v>0</v>
      </c>
      <c r="G144" s="65"/>
      <c r="H144" s="61">
        <f>ROUND(H140+H142,0)</f>
        <v>0</v>
      </c>
      <c r="I144" s="65"/>
      <c r="J144" s="61">
        <f>ROUND(J140+J142,0)</f>
        <v>0</v>
      </c>
      <c r="K144" s="35"/>
      <c r="AA144"/>
    </row>
    <row r="145" spans="1:27">
      <c r="A145" s="11"/>
      <c r="B145" s="73"/>
      <c r="C145" s="33" t="s">
        <v>69</v>
      </c>
      <c r="D145" s="33"/>
      <c r="E145" s="45">
        <f>IF(E$48=0,0,(E144/E$48))</f>
        <v>0</v>
      </c>
      <c r="F145" s="64">
        <f>IF(F$48=0,0,(F144/F$48))</f>
        <v>0</v>
      </c>
      <c r="G145" s="33"/>
      <c r="H145" s="64">
        <f>IF(H$48=0,0,(H144/H$48))</f>
        <v>0</v>
      </c>
      <c r="I145" s="33"/>
      <c r="J145" s="64">
        <f>IF(J$48=0,0,(J144/J$48))</f>
        <v>0</v>
      </c>
      <c r="K145" s="35"/>
      <c r="AA145"/>
    </row>
    <row r="146" spans="1:27" ht="6.75" customHeight="1">
      <c r="A146" s="11"/>
      <c r="B146" s="75"/>
      <c r="C146" s="32"/>
      <c r="D146" s="32"/>
      <c r="E146" s="32"/>
      <c r="F146" s="32"/>
      <c r="G146" s="32"/>
      <c r="H146" s="32"/>
      <c r="I146" s="32"/>
      <c r="J146" s="32"/>
      <c r="K146" s="41"/>
      <c r="AA146"/>
    </row>
    <row r="147" spans="1:27">
      <c r="A147" s="11"/>
      <c r="B147" s="76" t="s">
        <v>70</v>
      </c>
      <c r="C147" s="32"/>
      <c r="D147" s="32"/>
      <c r="E147" s="67">
        <f>+F147</f>
        <v>0</v>
      </c>
      <c r="F147" s="68"/>
      <c r="G147" s="67"/>
      <c r="H147" s="68"/>
      <c r="I147" s="67"/>
      <c r="J147" s="67">
        <f>F147+H147</f>
        <v>0</v>
      </c>
      <c r="K147" s="41"/>
      <c r="AA147"/>
    </row>
    <row r="148" spans="1:27">
      <c r="A148" s="11"/>
      <c r="B148" s="171" t="s">
        <v>178</v>
      </c>
      <c r="C148" s="32"/>
      <c r="D148" s="32"/>
      <c r="E148" s="67">
        <f>+F148</f>
        <v>0</v>
      </c>
      <c r="F148" s="68"/>
      <c r="G148" s="67"/>
      <c r="H148" s="68"/>
      <c r="I148" s="67"/>
      <c r="J148" s="67">
        <f>F148+H148</f>
        <v>0</v>
      </c>
      <c r="K148" s="41"/>
      <c r="AA148"/>
    </row>
    <row r="149" spans="1:27">
      <c r="A149" s="11"/>
      <c r="B149" s="76" t="s">
        <v>50</v>
      </c>
      <c r="C149" s="32"/>
      <c r="D149" s="32"/>
      <c r="E149" s="69">
        <f>IF(E147=0,0,ROUND((E144/E147),2))</f>
        <v>0</v>
      </c>
      <c r="F149" s="69">
        <f>IF(F147=0,0,ROUND((F144/F147),2))</f>
        <v>0</v>
      </c>
      <c r="G149" s="69"/>
      <c r="H149" s="69">
        <f>IF(H147=0,0,ROUND((H144/H147),2))</f>
        <v>0</v>
      </c>
      <c r="I149" s="69"/>
      <c r="J149" s="69">
        <f>IF(J147=0,0,ROUND((J144/J147),2))</f>
        <v>0</v>
      </c>
      <c r="K149" s="41"/>
      <c r="AA149"/>
    </row>
    <row r="150" spans="1:27">
      <c r="A150" s="11"/>
      <c r="B150" s="76" t="str">
        <f>CONCATENATE("Unit of Service Cost Requested from ",Control!$B$4)</f>
        <v>Unit of Service Cost Requested from LCRB</v>
      </c>
      <c r="C150" s="32"/>
      <c r="D150" s="32"/>
      <c r="E150" s="69">
        <f>IF(E148=0,,ROUND((E144/E148),2))</f>
        <v>0</v>
      </c>
      <c r="F150" s="69">
        <f>IF(F148=0,,ROUND((F144/F148),2))</f>
        <v>0</v>
      </c>
      <c r="G150" s="69"/>
      <c r="H150" s="69">
        <f>IF(H148=0,,ROUND((H144/H148),2))</f>
        <v>0</v>
      </c>
      <c r="I150" s="69"/>
      <c r="J150" s="69">
        <f>IF(J148=0,,ROUND((J144/J148),2))</f>
        <v>0</v>
      </c>
      <c r="K150" s="41"/>
      <c r="AA150"/>
    </row>
    <row r="151" spans="1:27" ht="4.5" customHeight="1">
      <c r="A151" s="11"/>
      <c r="B151" s="76"/>
      <c r="C151" s="32"/>
      <c r="D151" s="32"/>
      <c r="E151" s="116"/>
      <c r="F151" s="116"/>
      <c r="G151" s="32"/>
      <c r="H151" s="32"/>
      <c r="I151" s="32"/>
      <c r="J151" s="32"/>
      <c r="K151" s="41"/>
      <c r="AA151"/>
    </row>
    <row r="152" spans="1:27" ht="18" customHeight="1" thickBot="1">
      <c r="A152" s="11"/>
      <c r="B152" s="171" t="s">
        <v>161</v>
      </c>
      <c r="C152" s="32"/>
      <c r="D152" s="32"/>
      <c r="E152" s="32"/>
      <c r="F152" s="78"/>
      <c r="G152" s="71"/>
      <c r="H152" s="71"/>
      <c r="I152" s="71"/>
      <c r="J152" s="70"/>
      <c r="K152" s="41"/>
      <c r="AA152"/>
    </row>
    <row r="153" spans="1:27" ht="15.75" thickBot="1">
      <c r="A153" s="11"/>
      <c r="B153" s="449" t="s">
        <v>51</v>
      </c>
      <c r="C153" s="450"/>
      <c r="D153" s="450"/>
      <c r="E153" s="77"/>
      <c r="F153" s="78"/>
      <c r="G153" s="79"/>
      <c r="H153" s="80"/>
      <c r="I153" s="80"/>
      <c r="J153" s="199"/>
      <c r="K153" s="81"/>
      <c r="AA153"/>
    </row>
    <row r="154" spans="1:27" ht="9" customHeight="1" thickBot="1">
      <c r="A154" s="11"/>
      <c r="B154" s="32"/>
      <c r="C154" s="32"/>
      <c r="D154" s="32"/>
      <c r="E154" s="32"/>
      <c r="F154" s="32"/>
      <c r="G154" s="32"/>
      <c r="H154" s="32"/>
      <c r="I154" s="32"/>
      <c r="J154" s="32"/>
      <c r="K154" s="32"/>
      <c r="AA154"/>
    </row>
    <row r="155" spans="1:27" ht="15.75" thickBot="1">
      <c r="A155" s="11"/>
      <c r="B155" s="201" t="s">
        <v>406</v>
      </c>
      <c r="C155" s="101"/>
      <c r="D155" s="237" t="str">
        <f>CONCATENATE($J$6,"U4")</f>
        <v>P3U4</v>
      </c>
      <c r="E155" s="32"/>
      <c r="F155" s="32"/>
      <c r="G155" s="32"/>
      <c r="H155" s="32"/>
      <c r="I155" s="32"/>
      <c r="J155" s="32"/>
      <c r="K155" s="32"/>
      <c r="AA155"/>
    </row>
    <row r="156" spans="1:27">
      <c r="A156" s="11"/>
      <c r="B156" s="453" t="s">
        <v>67</v>
      </c>
      <c r="C156" s="454"/>
      <c r="D156" s="102"/>
      <c r="E156" s="173" t="s">
        <v>162</v>
      </c>
      <c r="F156" s="455"/>
      <c r="G156" s="455"/>
      <c r="H156" s="456" t="s">
        <v>68</v>
      </c>
      <c r="I156" s="456"/>
      <c r="J156" s="103"/>
      <c r="K156" s="104"/>
      <c r="AA156"/>
    </row>
    <row r="157" spans="1:27" ht="16.5" customHeight="1">
      <c r="A157" s="11"/>
      <c r="B157" s="451" t="s">
        <v>78</v>
      </c>
      <c r="C157" s="452"/>
      <c r="D157" s="452"/>
      <c r="E157" s="95" t="str">
        <f>+E8</f>
        <v>LCRB Recom</v>
      </c>
      <c r="F157" s="95" t="str">
        <f>+F8</f>
        <v>LCRB Request</v>
      </c>
      <c r="G157" s="95"/>
      <c r="H157" s="95" t="s">
        <v>55</v>
      </c>
      <c r="I157" s="95"/>
      <c r="J157" s="95" t="s">
        <v>64</v>
      </c>
      <c r="K157" s="96"/>
      <c r="AA157"/>
    </row>
    <row r="158" spans="1:27">
      <c r="A158" s="11"/>
      <c r="B158" s="73"/>
      <c r="C158" s="33" t="str">
        <f>$C$29</f>
        <v>Direct Clinical Staff Salaries from Salary Analysis</v>
      </c>
      <c r="D158" s="33"/>
      <c r="E158" s="39">
        <f>+F158</f>
        <v>0</v>
      </c>
      <c r="F158" s="338">
        <f>HLOOKUP(D155,'Salary Analysis'!$A$4:$HE$25,3,FALSE)</f>
        <v>0</v>
      </c>
      <c r="G158" s="38"/>
      <c r="H158" s="43">
        <v>0</v>
      </c>
      <c r="I158" s="38"/>
      <c r="J158" s="39">
        <f>F158+H158</f>
        <v>0</v>
      </c>
      <c r="K158" s="40" t="str">
        <f>IF(J173=0,"-",J158/J173)</f>
        <v>-</v>
      </c>
      <c r="AA158"/>
    </row>
    <row r="159" spans="1:27">
      <c r="A159" s="11"/>
      <c r="B159" s="73"/>
      <c r="C159" s="33" t="str">
        <f>$C$30</f>
        <v>Immediate Sup Salaries from Salary Analysis</v>
      </c>
      <c r="D159" s="33"/>
      <c r="E159" s="39">
        <f t="shared" ref="E159:E172" si="14">+F159</f>
        <v>0</v>
      </c>
      <c r="F159" s="338">
        <f>HLOOKUP(D155,'Salary Analysis'!$A$4:$HE$25,4,FALSE)</f>
        <v>0</v>
      </c>
      <c r="G159" s="38"/>
      <c r="H159" s="44">
        <v>0</v>
      </c>
      <c r="I159" s="38"/>
      <c r="J159" s="38">
        <f t="shared" ref="J159:J172" si="15">F159+H159</f>
        <v>0</v>
      </c>
      <c r="K159" s="40" t="str">
        <f>IF(J173=0,"-",J159/J173)</f>
        <v>-</v>
      </c>
      <c r="AA159"/>
    </row>
    <row r="160" spans="1:27">
      <c r="A160" s="11"/>
      <c r="B160" s="73"/>
      <c r="C160" s="33" t="str">
        <f>$C$31</f>
        <v>Clinical Staff Fringe Benefits</v>
      </c>
      <c r="D160" s="33"/>
      <c r="E160" s="39">
        <f t="shared" si="14"/>
        <v>0</v>
      </c>
      <c r="F160" s="43">
        <v>0</v>
      </c>
      <c r="G160" s="38"/>
      <c r="H160" s="44">
        <v>0</v>
      </c>
      <c r="I160" s="38"/>
      <c r="J160" s="38">
        <f t="shared" si="15"/>
        <v>0</v>
      </c>
      <c r="K160" s="40" t="str">
        <f>IF(J173=0,"-",J160/J173)</f>
        <v>-</v>
      </c>
      <c r="AA160"/>
    </row>
    <row r="161" spans="1:27">
      <c r="A161" s="11"/>
      <c r="B161" s="73"/>
      <c r="C161" s="33" t="str">
        <f>$C$32</f>
        <v>Utilities for Direct Client Service Areas</v>
      </c>
      <c r="D161" s="33"/>
      <c r="E161" s="39">
        <f t="shared" si="14"/>
        <v>0</v>
      </c>
      <c r="F161" s="43">
        <v>0</v>
      </c>
      <c r="G161" s="38"/>
      <c r="H161" s="44">
        <v>0</v>
      </c>
      <c r="I161" s="38"/>
      <c r="J161" s="38">
        <f t="shared" si="15"/>
        <v>0</v>
      </c>
      <c r="K161" s="40" t="str">
        <f>IF(J173=0,"-",J161/J173)</f>
        <v>-</v>
      </c>
      <c r="AA161"/>
    </row>
    <row r="162" spans="1:27">
      <c r="A162" s="11"/>
      <c r="B162" s="73"/>
      <c r="C162" s="33" t="str">
        <f>$C$33</f>
        <v>Telephone /Cell Phone/Internet</v>
      </c>
      <c r="D162" s="33"/>
      <c r="E162" s="39">
        <f t="shared" si="14"/>
        <v>0</v>
      </c>
      <c r="F162" s="43">
        <v>0</v>
      </c>
      <c r="G162" s="38"/>
      <c r="H162" s="44">
        <v>0</v>
      </c>
      <c r="I162" s="38"/>
      <c r="J162" s="38">
        <f t="shared" si="15"/>
        <v>0</v>
      </c>
      <c r="K162" s="40" t="str">
        <f>IF(J173=0,"-",J162/J173)</f>
        <v>-</v>
      </c>
      <c r="AA162"/>
    </row>
    <row r="163" spans="1:27">
      <c r="A163" s="11"/>
      <c r="B163" s="73"/>
      <c r="C163" s="33" t="str">
        <f>$C$34</f>
        <v>Consumable Supplies</v>
      </c>
      <c r="D163" s="33"/>
      <c r="E163" s="39">
        <f t="shared" si="14"/>
        <v>0</v>
      </c>
      <c r="F163" s="43">
        <v>0</v>
      </c>
      <c r="G163" s="38"/>
      <c r="H163" s="44">
        <v>0</v>
      </c>
      <c r="I163" s="38"/>
      <c r="J163" s="38">
        <f t="shared" si="15"/>
        <v>0</v>
      </c>
      <c r="K163" s="40" t="str">
        <f>IF(J173=0,"-",J163/J173)</f>
        <v>-</v>
      </c>
      <c r="AA163"/>
    </row>
    <row r="164" spans="1:27">
      <c r="A164" s="11"/>
      <c r="B164" s="73"/>
      <c r="C164" s="33" t="str">
        <f>$C$35</f>
        <v>Non-consumable Supplies</v>
      </c>
      <c r="D164" s="33"/>
      <c r="E164" s="39">
        <f t="shared" si="14"/>
        <v>0</v>
      </c>
      <c r="F164" s="43">
        <v>0</v>
      </c>
      <c r="G164" s="38"/>
      <c r="H164" s="44">
        <v>0</v>
      </c>
      <c r="I164" s="38"/>
      <c r="J164" s="38">
        <f t="shared" si="15"/>
        <v>0</v>
      </c>
      <c r="K164" s="40" t="str">
        <f>IF(J173=0,"-",J164/J173)</f>
        <v>-</v>
      </c>
      <c r="AA164"/>
    </row>
    <row r="165" spans="1:27">
      <c r="A165" s="11"/>
      <c r="B165" s="73"/>
      <c r="C165" s="33" t="str">
        <f>$C$36</f>
        <v>Printing</v>
      </c>
      <c r="D165" s="33"/>
      <c r="E165" s="39">
        <f t="shared" si="14"/>
        <v>0</v>
      </c>
      <c r="F165" s="43">
        <v>0</v>
      </c>
      <c r="G165" s="38"/>
      <c r="H165" s="44">
        <v>0</v>
      </c>
      <c r="I165" s="38"/>
      <c r="J165" s="38">
        <f t="shared" si="15"/>
        <v>0</v>
      </c>
      <c r="K165" s="40" t="str">
        <f>IF(J173=0,"-",J165/J173)</f>
        <v>-</v>
      </c>
      <c r="AA165"/>
    </row>
    <row r="166" spans="1:27">
      <c r="A166" s="11"/>
      <c r="B166" s="73"/>
      <c r="C166" s="33" t="str">
        <f>$C$37</f>
        <v>Mileage</v>
      </c>
      <c r="D166" s="33"/>
      <c r="E166" s="39">
        <f t="shared" si="14"/>
        <v>0</v>
      </c>
      <c r="F166" s="43">
        <v>0</v>
      </c>
      <c r="G166" s="38"/>
      <c r="H166" s="44">
        <v>0</v>
      </c>
      <c r="I166" s="38"/>
      <c r="J166" s="38">
        <f t="shared" si="15"/>
        <v>0</v>
      </c>
      <c r="K166" s="40" t="str">
        <f>IF(J173=0,"-",J166/J173)</f>
        <v>-</v>
      </c>
      <c r="AA166"/>
    </row>
    <row r="167" spans="1:27">
      <c r="A167" s="11"/>
      <c r="B167" s="73"/>
      <c r="C167" s="33" t="str">
        <f>$C$38</f>
        <v>Rent for Direct Client Service Areas</v>
      </c>
      <c r="D167" s="38"/>
      <c r="E167" s="39">
        <f t="shared" si="14"/>
        <v>0</v>
      </c>
      <c r="F167" s="43"/>
      <c r="G167" s="38"/>
      <c r="H167" s="44">
        <v>0</v>
      </c>
      <c r="I167" s="38"/>
      <c r="J167" s="38">
        <f t="shared" si="15"/>
        <v>0</v>
      </c>
      <c r="K167" s="40" t="str">
        <f>IF(J173=0,"-",J167/J173)</f>
        <v>-</v>
      </c>
      <c r="AA167"/>
    </row>
    <row r="168" spans="1:27">
      <c r="A168" s="11"/>
      <c r="B168" s="73"/>
      <c r="C168" s="33" t="str">
        <f>$C$39</f>
        <v>Other</v>
      </c>
      <c r="D168" s="38"/>
      <c r="E168" s="39">
        <f t="shared" si="14"/>
        <v>0</v>
      </c>
      <c r="F168" s="43"/>
      <c r="G168" s="38"/>
      <c r="H168" s="44">
        <v>0</v>
      </c>
      <c r="I168" s="38"/>
      <c r="J168" s="38">
        <f t="shared" si="15"/>
        <v>0</v>
      </c>
      <c r="K168" s="40" t="str">
        <f>IF(J173=0,"-",J168/J173)</f>
        <v>-</v>
      </c>
      <c r="AA168"/>
    </row>
    <row r="169" spans="1:27">
      <c r="A169" s="11"/>
      <c r="B169" s="73"/>
      <c r="C169" s="33" t="str">
        <f>$C$40</f>
        <v>Other</v>
      </c>
      <c r="D169" s="38"/>
      <c r="E169" s="39">
        <f t="shared" si="14"/>
        <v>0</v>
      </c>
      <c r="F169" s="43"/>
      <c r="G169" s="38"/>
      <c r="H169" s="44">
        <v>0</v>
      </c>
      <c r="I169" s="38"/>
      <c r="J169" s="38">
        <f t="shared" si="15"/>
        <v>0</v>
      </c>
      <c r="K169" s="40" t="str">
        <f>IF(J173=0,"-",J169/J173)</f>
        <v>-</v>
      </c>
      <c r="AA169"/>
    </row>
    <row r="170" spans="1:27">
      <c r="A170" s="11"/>
      <c r="B170" s="73"/>
      <c r="C170" s="33" t="str">
        <f>$C$41</f>
        <v>Other</v>
      </c>
      <c r="D170" s="38"/>
      <c r="E170" s="39">
        <f t="shared" si="14"/>
        <v>0</v>
      </c>
      <c r="F170" s="43"/>
      <c r="G170" s="38"/>
      <c r="H170" s="44">
        <v>0</v>
      </c>
      <c r="I170" s="38"/>
      <c r="J170" s="38">
        <f t="shared" si="15"/>
        <v>0</v>
      </c>
      <c r="K170" s="40" t="str">
        <f>IF(J173=0,"-",J170/J173)</f>
        <v>-</v>
      </c>
      <c r="AA170"/>
    </row>
    <row r="171" spans="1:27">
      <c r="A171" s="11"/>
      <c r="B171" s="73"/>
      <c r="C171" s="33" t="str">
        <f>$C$42</f>
        <v>Other</v>
      </c>
      <c r="D171" s="38">
        <f>D138</f>
        <v>0</v>
      </c>
      <c r="E171" s="39">
        <f t="shared" si="14"/>
        <v>0</v>
      </c>
      <c r="F171" s="43"/>
      <c r="G171" s="38"/>
      <c r="H171" s="44">
        <v>0</v>
      </c>
      <c r="I171" s="38"/>
      <c r="J171" s="38">
        <f t="shared" si="15"/>
        <v>0</v>
      </c>
      <c r="K171" s="40" t="str">
        <f>IF(J173=0,"-",J171/J173)</f>
        <v>-</v>
      </c>
      <c r="AA171"/>
    </row>
    <row r="172" spans="1:27">
      <c r="A172" s="11"/>
      <c r="B172" s="73"/>
      <c r="C172" s="33" t="str">
        <f>$C$43</f>
        <v>Other</v>
      </c>
      <c r="D172" s="38">
        <f>D139</f>
        <v>0</v>
      </c>
      <c r="E172" s="39">
        <f t="shared" si="14"/>
        <v>0</v>
      </c>
      <c r="F172" s="43"/>
      <c r="G172" s="60"/>
      <c r="H172" s="49">
        <v>0</v>
      </c>
      <c r="I172" s="60"/>
      <c r="J172" s="60">
        <f t="shared" si="15"/>
        <v>0</v>
      </c>
      <c r="K172" s="40" t="str">
        <f>IF(J173=0,"-",J172/J173)</f>
        <v>-</v>
      </c>
      <c r="AA172"/>
    </row>
    <row r="173" spans="1:27">
      <c r="A173" s="11"/>
      <c r="B173" s="74" t="s">
        <v>59</v>
      </c>
      <c r="C173" s="33"/>
      <c r="D173" s="33"/>
      <c r="E173" s="61">
        <f>ROUND(SUM(E158:E172),0)</f>
        <v>0</v>
      </c>
      <c r="F173" s="61">
        <f>ROUND(SUM(F158:F172),0)</f>
        <v>0</v>
      </c>
      <c r="G173" s="52">
        <f>IF($J173=0,0,(F173/$J173))</f>
        <v>0</v>
      </c>
      <c r="H173" s="54">
        <f>SUM(H158:H172)</f>
        <v>0</v>
      </c>
      <c r="I173" s="52">
        <f>IF($J173=0,0,(H173/$J173))</f>
        <v>0</v>
      </c>
      <c r="J173" s="61">
        <f>ROUND(SUM(J158:J172),0)</f>
        <v>0</v>
      </c>
      <c r="K173" s="55" t="str">
        <f>IF(J173=0,"-",J173/J173)</f>
        <v>-</v>
      </c>
      <c r="AA173"/>
    </row>
    <row r="174" spans="1:27">
      <c r="A174" s="11"/>
      <c r="B174" s="74"/>
      <c r="C174" s="33" t="s">
        <v>58</v>
      </c>
      <c r="D174" s="33"/>
      <c r="E174" s="62">
        <f>IF(E$78=0,0,(E173/E177))</f>
        <v>0</v>
      </c>
      <c r="F174" s="63">
        <f>IF(F177=0,0,(F173/F177))</f>
        <v>0</v>
      </c>
      <c r="G174" s="64"/>
      <c r="H174" s="63">
        <f>IF(H177=0,0,(H173/H177))</f>
        <v>0</v>
      </c>
      <c r="I174" s="45"/>
      <c r="J174" s="63">
        <f>IF(J177=0,0,(J173/J177))</f>
        <v>0</v>
      </c>
      <c r="K174" s="40"/>
      <c r="AA174"/>
    </row>
    <row r="175" spans="1:27">
      <c r="A175" s="11"/>
      <c r="B175" s="74" t="s">
        <v>79</v>
      </c>
      <c r="C175" s="34"/>
      <c r="D175" s="34"/>
      <c r="E175" s="39">
        <f>ROUND(+F175,0)</f>
        <v>0</v>
      </c>
      <c r="F175" s="43"/>
      <c r="G175" s="38"/>
      <c r="H175" s="43"/>
      <c r="I175" s="38"/>
      <c r="J175" s="38">
        <f>ROUND(F175+H175,0)</f>
        <v>0</v>
      </c>
      <c r="K175" s="35"/>
      <c r="AA175"/>
    </row>
    <row r="176" spans="1:27">
      <c r="A176" s="11"/>
      <c r="B176" s="75"/>
      <c r="C176" s="33" t="s">
        <v>58</v>
      </c>
      <c r="D176" s="33"/>
      <c r="E176" s="62">
        <f>IF(E177=0,0,(E175/E177))</f>
        <v>0</v>
      </c>
      <c r="F176" s="62">
        <f>IF(F177=0,0,(F175/F177))</f>
        <v>0</v>
      </c>
      <c r="G176" s="33"/>
      <c r="H176" s="62">
        <f>IF(H177=0,0,(H175/H177))</f>
        <v>0</v>
      </c>
      <c r="I176" s="33"/>
      <c r="J176" s="62">
        <f>IF(J177=0,0,(J175/J177))</f>
        <v>0</v>
      </c>
      <c r="K176" s="35"/>
      <c r="AA176"/>
    </row>
    <row r="177" spans="1:27">
      <c r="A177" s="11"/>
      <c r="B177" s="74" t="s">
        <v>49</v>
      </c>
      <c r="C177" s="33"/>
      <c r="D177" s="33"/>
      <c r="E177" s="61">
        <f>ROUND(E173+E175,0)</f>
        <v>0</v>
      </c>
      <c r="F177" s="61">
        <f>ROUND(F173+F175,0)</f>
        <v>0</v>
      </c>
      <c r="G177" s="65"/>
      <c r="H177" s="61">
        <f>ROUND(H173+H175,0)</f>
        <v>0</v>
      </c>
      <c r="I177" s="65"/>
      <c r="J177" s="61">
        <f>ROUND(J173+J175,0)</f>
        <v>0</v>
      </c>
      <c r="K177" s="35"/>
      <c r="AA177"/>
    </row>
    <row r="178" spans="1:27">
      <c r="A178" s="11"/>
      <c r="B178" s="73"/>
      <c r="C178" s="33" t="s">
        <v>69</v>
      </c>
      <c r="D178" s="33"/>
      <c r="E178" s="45">
        <f>IF(E$48=0,0,(E177/E$48))</f>
        <v>0</v>
      </c>
      <c r="F178" s="64">
        <f>IF(F$48=0,0,(F177/F$48))</f>
        <v>0</v>
      </c>
      <c r="G178" s="33"/>
      <c r="H178" s="64">
        <f>IF(H$48=0,0,(H177/H$48))</f>
        <v>0</v>
      </c>
      <c r="I178" s="33"/>
      <c r="J178" s="64">
        <f>IF(J$48=0,0,(J177/J$48))</f>
        <v>0</v>
      </c>
      <c r="K178" s="35"/>
      <c r="AA178"/>
    </row>
    <row r="179" spans="1:27" ht="6" customHeight="1">
      <c r="A179" s="11"/>
      <c r="B179" s="75"/>
      <c r="C179" s="32"/>
      <c r="D179" s="32"/>
      <c r="E179" s="32"/>
      <c r="F179" s="32"/>
      <c r="G179" s="32"/>
      <c r="H179" s="32"/>
      <c r="I179" s="32"/>
      <c r="J179" s="32"/>
      <c r="K179" s="41"/>
      <c r="AA179"/>
    </row>
    <row r="180" spans="1:27">
      <c r="A180" s="11"/>
      <c r="B180" s="76" t="s">
        <v>70</v>
      </c>
      <c r="C180" s="32"/>
      <c r="D180" s="32"/>
      <c r="E180" s="67">
        <f>+F180</f>
        <v>0</v>
      </c>
      <c r="F180" s="68"/>
      <c r="G180" s="67"/>
      <c r="H180" s="68"/>
      <c r="I180" s="67"/>
      <c r="J180" s="67">
        <f>F180+H180</f>
        <v>0</v>
      </c>
      <c r="K180" s="41"/>
      <c r="AA180"/>
    </row>
    <row r="181" spans="1:27">
      <c r="A181" s="11"/>
      <c r="B181" s="171" t="s">
        <v>178</v>
      </c>
      <c r="C181" s="32"/>
      <c r="D181" s="32"/>
      <c r="E181" s="67">
        <f>+F181</f>
        <v>0</v>
      </c>
      <c r="F181" s="68"/>
      <c r="G181" s="67"/>
      <c r="H181" s="68"/>
      <c r="I181" s="67"/>
      <c r="J181" s="67">
        <f>F181+H181</f>
        <v>0</v>
      </c>
      <c r="K181" s="41"/>
      <c r="AA181"/>
    </row>
    <row r="182" spans="1:27">
      <c r="A182" s="11"/>
      <c r="B182" s="76" t="s">
        <v>50</v>
      </c>
      <c r="C182" s="32"/>
      <c r="D182" s="32"/>
      <c r="E182" s="69">
        <f>IF(E180=0,0,ROUND((E177/E180),2))</f>
        <v>0</v>
      </c>
      <c r="F182" s="69">
        <f>IF(F180=0,0,ROUND((F177/F180),2))</f>
        <v>0</v>
      </c>
      <c r="G182" s="69"/>
      <c r="H182" s="69">
        <f>IF(H180=0,0,ROUND((H177/H180),2))</f>
        <v>0</v>
      </c>
      <c r="I182" s="69"/>
      <c r="J182" s="69">
        <f>IF(J180=0,0,ROUND((J177/J180),2))</f>
        <v>0</v>
      </c>
      <c r="K182" s="41"/>
      <c r="AA182"/>
    </row>
    <row r="183" spans="1:27">
      <c r="A183" s="11"/>
      <c r="B183" s="76" t="str">
        <f>CONCATENATE("Unit of Service Cost Requested from ",Control!$B$4)</f>
        <v>Unit of Service Cost Requested from LCRB</v>
      </c>
      <c r="C183" s="32"/>
      <c r="D183" s="32"/>
      <c r="E183" s="69">
        <f>IF(E181=0,,ROUND((E177/E181),2))</f>
        <v>0</v>
      </c>
      <c r="F183" s="69">
        <f>IF(F181=0,,ROUND((F177/F181),2))</f>
        <v>0</v>
      </c>
      <c r="G183" s="69"/>
      <c r="H183" s="69">
        <f>IF(H181=0,,ROUND((H177/H181),2))</f>
        <v>0</v>
      </c>
      <c r="I183" s="69"/>
      <c r="J183" s="69">
        <f>IF(J181=0,,ROUND((J177/J181),2))</f>
        <v>0</v>
      </c>
      <c r="K183" s="41"/>
      <c r="AA183"/>
    </row>
    <row r="184" spans="1:27" ht="3" customHeight="1">
      <c r="A184" s="11"/>
      <c r="B184" s="76"/>
      <c r="C184" s="32"/>
      <c r="D184" s="32"/>
      <c r="E184" s="116"/>
      <c r="F184" s="116"/>
      <c r="G184" s="32"/>
      <c r="H184" s="32"/>
      <c r="I184" s="32"/>
      <c r="J184" s="32"/>
      <c r="K184" s="41"/>
      <c r="AA184"/>
    </row>
    <row r="185" spans="1:27" ht="14.25" customHeight="1" thickBot="1">
      <c r="A185" s="11"/>
      <c r="B185" s="171" t="s">
        <v>161</v>
      </c>
      <c r="C185" s="32"/>
      <c r="D185" s="32"/>
      <c r="E185" s="32"/>
      <c r="F185" s="78"/>
      <c r="G185" s="71"/>
      <c r="H185" s="71"/>
      <c r="I185" s="71"/>
      <c r="J185" s="70"/>
      <c r="K185" s="41"/>
      <c r="AA185"/>
    </row>
    <row r="186" spans="1:27" ht="15.75" thickBot="1">
      <c r="A186" s="11"/>
      <c r="B186" s="449" t="s">
        <v>51</v>
      </c>
      <c r="C186" s="450"/>
      <c r="D186" s="450"/>
      <c r="E186" s="77"/>
      <c r="F186" s="78"/>
      <c r="G186" s="79"/>
      <c r="H186" s="80"/>
      <c r="I186" s="80"/>
      <c r="J186" s="199"/>
      <c r="K186" s="81"/>
      <c r="AA186"/>
    </row>
    <row r="187" spans="1:27" ht="8.25" customHeight="1" thickBot="1">
      <c r="A187" s="11"/>
      <c r="B187" s="32"/>
      <c r="C187" s="32"/>
      <c r="D187" s="32"/>
      <c r="E187" s="32"/>
      <c r="F187" s="32"/>
      <c r="G187" s="32"/>
      <c r="H187" s="32"/>
      <c r="I187" s="32"/>
      <c r="J187" s="32"/>
      <c r="K187" s="32"/>
      <c r="AA187"/>
    </row>
    <row r="188" spans="1:27" ht="15.75" thickBot="1">
      <c r="A188" s="11"/>
      <c r="B188" s="201" t="s">
        <v>407</v>
      </c>
      <c r="C188" s="101"/>
      <c r="D188" s="237" t="str">
        <f>CONCATENATE($J$6,"U5")</f>
        <v>P3U5</v>
      </c>
      <c r="E188" s="32"/>
      <c r="F188" s="32"/>
      <c r="G188" s="32"/>
      <c r="H188" s="32"/>
      <c r="I188" s="32"/>
      <c r="J188" s="32"/>
      <c r="K188" s="32"/>
      <c r="AA188"/>
    </row>
    <row r="189" spans="1:27">
      <c r="A189" s="11"/>
      <c r="B189" s="453" t="s">
        <v>67</v>
      </c>
      <c r="C189" s="454"/>
      <c r="D189" s="102"/>
      <c r="E189" s="173" t="s">
        <v>162</v>
      </c>
      <c r="F189" s="455"/>
      <c r="G189" s="455"/>
      <c r="H189" s="456" t="s">
        <v>68</v>
      </c>
      <c r="I189" s="456"/>
      <c r="J189" s="103"/>
      <c r="K189" s="104"/>
      <c r="AA189"/>
    </row>
    <row r="190" spans="1:27" ht="26.25">
      <c r="A190" s="11"/>
      <c r="B190" s="451" t="s">
        <v>78</v>
      </c>
      <c r="C190" s="452"/>
      <c r="D190" s="452"/>
      <c r="E190" s="95" t="str">
        <f>+E8</f>
        <v>LCRB Recom</v>
      </c>
      <c r="F190" s="95" t="str">
        <f>+F8</f>
        <v>LCRB Request</v>
      </c>
      <c r="G190" s="95"/>
      <c r="H190" s="95" t="s">
        <v>55</v>
      </c>
      <c r="I190" s="95"/>
      <c r="J190" s="95" t="s">
        <v>64</v>
      </c>
      <c r="K190" s="96"/>
      <c r="AA190"/>
    </row>
    <row r="191" spans="1:27">
      <c r="A191" s="11"/>
      <c r="B191" s="73"/>
      <c r="C191" s="33" t="str">
        <f>$C$29</f>
        <v>Direct Clinical Staff Salaries from Salary Analysis</v>
      </c>
      <c r="D191" s="33"/>
      <c r="E191" s="39">
        <f>+F191</f>
        <v>0</v>
      </c>
      <c r="F191" s="338">
        <f>HLOOKUP(D188,'Salary Analysis'!$A$4:$HE$25,3,FALSE)</f>
        <v>0</v>
      </c>
      <c r="G191" s="38"/>
      <c r="H191" s="43">
        <v>0</v>
      </c>
      <c r="I191" s="38"/>
      <c r="J191" s="39">
        <f>F191+H191</f>
        <v>0</v>
      </c>
      <c r="K191" s="40" t="str">
        <f>IF(J206=0,"-",J191/J206)</f>
        <v>-</v>
      </c>
      <c r="AA191"/>
    </row>
    <row r="192" spans="1:27">
      <c r="A192" s="11"/>
      <c r="B192" s="73"/>
      <c r="C192" s="33" t="str">
        <f>$C$30</f>
        <v>Immediate Sup Salaries from Salary Analysis</v>
      </c>
      <c r="D192" s="33"/>
      <c r="E192" s="39">
        <f t="shared" ref="E192:E205" si="16">+F192</f>
        <v>0</v>
      </c>
      <c r="F192" s="338">
        <f>HLOOKUP(D188,'Salary Analysis'!$A$4:$HE$25,4,FALSE)</f>
        <v>0</v>
      </c>
      <c r="G192" s="38"/>
      <c r="H192" s="44">
        <v>0</v>
      </c>
      <c r="I192" s="38"/>
      <c r="J192" s="38">
        <f t="shared" ref="J192:J205" si="17">F192+H192</f>
        <v>0</v>
      </c>
      <c r="K192" s="40" t="str">
        <f>IF(J206=0,"-",J192/J206)</f>
        <v>-</v>
      </c>
      <c r="AA192"/>
    </row>
    <row r="193" spans="1:27">
      <c r="A193" s="11"/>
      <c r="B193" s="73"/>
      <c r="C193" s="33" t="str">
        <f>$C$31</f>
        <v>Clinical Staff Fringe Benefits</v>
      </c>
      <c r="D193" s="33"/>
      <c r="E193" s="39">
        <f t="shared" si="16"/>
        <v>0</v>
      </c>
      <c r="F193" s="43">
        <v>0</v>
      </c>
      <c r="G193" s="38"/>
      <c r="H193" s="44">
        <v>0</v>
      </c>
      <c r="I193" s="38"/>
      <c r="J193" s="38">
        <f t="shared" si="17"/>
        <v>0</v>
      </c>
      <c r="K193" s="40" t="str">
        <f>IF(J206=0,"-",J193/J206)</f>
        <v>-</v>
      </c>
      <c r="AA193"/>
    </row>
    <row r="194" spans="1:27">
      <c r="A194" s="11"/>
      <c r="B194" s="73"/>
      <c r="C194" s="33" t="str">
        <f>$C$32</f>
        <v>Utilities for Direct Client Service Areas</v>
      </c>
      <c r="D194" s="33"/>
      <c r="E194" s="39">
        <f t="shared" si="16"/>
        <v>0</v>
      </c>
      <c r="F194" s="43">
        <v>0</v>
      </c>
      <c r="G194" s="38"/>
      <c r="H194" s="44">
        <v>0</v>
      </c>
      <c r="I194" s="38"/>
      <c r="J194" s="38">
        <f t="shared" si="17"/>
        <v>0</v>
      </c>
      <c r="K194" s="40" t="str">
        <f>IF(J206=0,"-",J194/J206)</f>
        <v>-</v>
      </c>
      <c r="AA194"/>
    </row>
    <row r="195" spans="1:27">
      <c r="A195" s="11"/>
      <c r="B195" s="73"/>
      <c r="C195" s="33" t="str">
        <f>$C$33</f>
        <v>Telephone /Cell Phone/Internet</v>
      </c>
      <c r="D195" s="33"/>
      <c r="E195" s="39">
        <f t="shared" si="16"/>
        <v>0</v>
      </c>
      <c r="F195" s="43">
        <v>0</v>
      </c>
      <c r="G195" s="38"/>
      <c r="H195" s="44">
        <v>0</v>
      </c>
      <c r="I195" s="38"/>
      <c r="J195" s="38">
        <f t="shared" si="17"/>
        <v>0</v>
      </c>
      <c r="K195" s="40" t="str">
        <f>IF(J206=0,"-",J195/J206)</f>
        <v>-</v>
      </c>
      <c r="AA195"/>
    </row>
    <row r="196" spans="1:27">
      <c r="A196" s="11"/>
      <c r="B196" s="73"/>
      <c r="C196" s="33" t="str">
        <f>$C$34</f>
        <v>Consumable Supplies</v>
      </c>
      <c r="D196" s="33"/>
      <c r="E196" s="39">
        <f t="shared" si="16"/>
        <v>0</v>
      </c>
      <c r="F196" s="43">
        <v>0</v>
      </c>
      <c r="G196" s="38"/>
      <c r="H196" s="44">
        <v>0</v>
      </c>
      <c r="I196" s="38"/>
      <c r="J196" s="38">
        <f t="shared" si="17"/>
        <v>0</v>
      </c>
      <c r="K196" s="40" t="str">
        <f>IF(J206=0,"-",J196/J206)</f>
        <v>-</v>
      </c>
      <c r="AA196"/>
    </row>
    <row r="197" spans="1:27">
      <c r="A197" s="11"/>
      <c r="B197" s="73"/>
      <c r="C197" s="33" t="str">
        <f>$C$35</f>
        <v>Non-consumable Supplies</v>
      </c>
      <c r="D197" s="33"/>
      <c r="E197" s="39">
        <f t="shared" si="16"/>
        <v>0</v>
      </c>
      <c r="F197" s="43">
        <v>0</v>
      </c>
      <c r="G197" s="38"/>
      <c r="H197" s="44">
        <v>0</v>
      </c>
      <c r="I197" s="38"/>
      <c r="J197" s="38">
        <f t="shared" si="17"/>
        <v>0</v>
      </c>
      <c r="K197" s="40" t="str">
        <f>IF(J206=0,"-",J197/J206)</f>
        <v>-</v>
      </c>
      <c r="AA197"/>
    </row>
    <row r="198" spans="1:27">
      <c r="A198" s="11"/>
      <c r="B198" s="73"/>
      <c r="C198" s="33" t="str">
        <f>$C$36</f>
        <v>Printing</v>
      </c>
      <c r="D198" s="33"/>
      <c r="E198" s="39">
        <f t="shared" si="16"/>
        <v>0</v>
      </c>
      <c r="F198" s="43">
        <v>0</v>
      </c>
      <c r="G198" s="38"/>
      <c r="H198" s="44">
        <v>0</v>
      </c>
      <c r="I198" s="38"/>
      <c r="J198" s="38">
        <f t="shared" si="17"/>
        <v>0</v>
      </c>
      <c r="K198" s="40" t="str">
        <f>IF(J206=0,"-",J198/J206)</f>
        <v>-</v>
      </c>
      <c r="AA198"/>
    </row>
    <row r="199" spans="1:27">
      <c r="A199" s="11"/>
      <c r="B199" s="73"/>
      <c r="C199" s="33" t="str">
        <f>$C$37</f>
        <v>Mileage</v>
      </c>
      <c r="D199" s="33"/>
      <c r="E199" s="39">
        <f t="shared" si="16"/>
        <v>0</v>
      </c>
      <c r="F199" s="43">
        <v>0</v>
      </c>
      <c r="G199" s="38"/>
      <c r="H199" s="44">
        <v>0</v>
      </c>
      <c r="I199" s="38"/>
      <c r="J199" s="38">
        <f t="shared" si="17"/>
        <v>0</v>
      </c>
      <c r="K199" s="40" t="str">
        <f>IF(J206=0,"-",J199/J206)</f>
        <v>-</v>
      </c>
      <c r="AA199"/>
    </row>
    <row r="200" spans="1:27">
      <c r="A200" s="11"/>
      <c r="B200" s="73"/>
      <c r="C200" s="33" t="str">
        <f>$C$38</f>
        <v>Rent for Direct Client Service Areas</v>
      </c>
      <c r="D200" s="72"/>
      <c r="E200" s="39">
        <f t="shared" si="16"/>
        <v>0</v>
      </c>
      <c r="F200" s="43"/>
      <c r="G200" s="38"/>
      <c r="H200" s="44">
        <v>0</v>
      </c>
      <c r="I200" s="38"/>
      <c r="J200" s="38">
        <f t="shared" si="17"/>
        <v>0</v>
      </c>
      <c r="K200" s="40" t="str">
        <f>IF(J206=0,"-",J200/J206)</f>
        <v>-</v>
      </c>
      <c r="AA200"/>
    </row>
    <row r="201" spans="1:27">
      <c r="A201" s="11"/>
      <c r="B201" s="73"/>
      <c r="C201" s="33" t="str">
        <f>$C$39</f>
        <v>Other</v>
      </c>
      <c r="D201" s="72"/>
      <c r="E201" s="39">
        <f t="shared" si="16"/>
        <v>0</v>
      </c>
      <c r="F201" s="43"/>
      <c r="G201" s="38"/>
      <c r="H201" s="44">
        <v>0</v>
      </c>
      <c r="I201" s="38"/>
      <c r="J201" s="38">
        <f t="shared" si="17"/>
        <v>0</v>
      </c>
      <c r="K201" s="40" t="str">
        <f>IF(J206=0,"-",J201/J206)</f>
        <v>-</v>
      </c>
      <c r="AA201"/>
    </row>
    <row r="202" spans="1:27">
      <c r="A202" s="11"/>
      <c r="B202" s="73"/>
      <c r="C202" s="33" t="str">
        <f>$C$40</f>
        <v>Other</v>
      </c>
      <c r="D202" s="72"/>
      <c r="E202" s="39">
        <f t="shared" si="16"/>
        <v>0</v>
      </c>
      <c r="F202" s="43"/>
      <c r="G202" s="38"/>
      <c r="H202" s="44">
        <v>0</v>
      </c>
      <c r="I202" s="38"/>
      <c r="J202" s="38">
        <f t="shared" si="17"/>
        <v>0</v>
      </c>
      <c r="K202" s="40" t="str">
        <f>IF(J206=0,"-",J202/J206)</f>
        <v>-</v>
      </c>
      <c r="AA202"/>
    </row>
    <row r="203" spans="1:27">
      <c r="A203" s="11"/>
      <c r="B203" s="73"/>
      <c r="C203" s="33" t="str">
        <f>$C$41</f>
        <v>Other</v>
      </c>
      <c r="D203" s="72"/>
      <c r="E203" s="39">
        <f t="shared" si="16"/>
        <v>0</v>
      </c>
      <c r="F203" s="43"/>
      <c r="G203" s="38"/>
      <c r="H203" s="44">
        <v>0</v>
      </c>
      <c r="I203" s="38"/>
      <c r="J203" s="38">
        <f t="shared" si="17"/>
        <v>0</v>
      </c>
      <c r="K203" s="40" t="str">
        <f>IF(J206=0,"-",J203/J206)</f>
        <v>-</v>
      </c>
      <c r="AA203"/>
    </row>
    <row r="204" spans="1:27">
      <c r="A204" s="11"/>
      <c r="B204" s="73"/>
      <c r="C204" s="33" t="str">
        <f>$C$42</f>
        <v>Other</v>
      </c>
      <c r="D204" s="72">
        <f>D72</f>
        <v>0</v>
      </c>
      <c r="E204" s="39">
        <f t="shared" si="16"/>
        <v>0</v>
      </c>
      <c r="F204" s="43"/>
      <c r="G204" s="38"/>
      <c r="H204" s="44">
        <v>0</v>
      </c>
      <c r="I204" s="38"/>
      <c r="J204" s="38">
        <f t="shared" si="17"/>
        <v>0</v>
      </c>
      <c r="K204" s="40" t="str">
        <f>IF(J206=0,"-",J204/J206)</f>
        <v>-</v>
      </c>
      <c r="AA204"/>
    </row>
    <row r="205" spans="1:27">
      <c r="A205" s="11"/>
      <c r="B205" s="73"/>
      <c r="C205" s="33" t="str">
        <f>$C$43</f>
        <v>Other</v>
      </c>
      <c r="D205" s="72">
        <f>D73</f>
        <v>0</v>
      </c>
      <c r="E205" s="39">
        <f t="shared" si="16"/>
        <v>0</v>
      </c>
      <c r="F205" s="43"/>
      <c r="G205" s="60"/>
      <c r="H205" s="49">
        <v>0</v>
      </c>
      <c r="I205" s="60"/>
      <c r="J205" s="60">
        <f t="shared" si="17"/>
        <v>0</v>
      </c>
      <c r="K205" s="40" t="str">
        <f>IF(J206=0,"-",J205/J206)</f>
        <v>-</v>
      </c>
      <c r="AA205"/>
    </row>
    <row r="206" spans="1:27">
      <c r="A206" s="11"/>
      <c r="B206" s="74" t="s">
        <v>59</v>
      </c>
      <c r="C206" s="33"/>
      <c r="D206" s="33"/>
      <c r="E206" s="61">
        <f>ROUND(SUM(E191:E205),0)</f>
        <v>0</v>
      </c>
      <c r="F206" s="61">
        <f>ROUND(SUM(F191:F205),0)</f>
        <v>0</v>
      </c>
      <c r="G206" s="52">
        <f>IF($J206=0,0,(F206/$J206))</f>
        <v>0</v>
      </c>
      <c r="H206" s="54">
        <f>SUM(H191:H205)</f>
        <v>0</v>
      </c>
      <c r="I206" s="52">
        <f>IF($J206=0,0,(H206/$J206))</f>
        <v>0</v>
      </c>
      <c r="J206" s="61">
        <f>ROUND(SUM(J191:J205),0)</f>
        <v>0</v>
      </c>
      <c r="K206" s="55" t="str">
        <f>IF(J206=0,"-",J206/J206)</f>
        <v>-</v>
      </c>
      <c r="AA206"/>
    </row>
    <row r="207" spans="1:27">
      <c r="A207" s="11"/>
      <c r="B207" s="74"/>
      <c r="C207" s="33" t="s">
        <v>58</v>
      </c>
      <c r="D207" s="33"/>
      <c r="E207" s="62">
        <f>IF(E$78=0,0,(E206/E210))</f>
        <v>0</v>
      </c>
      <c r="F207" s="63">
        <f>IF(F210=0,0,(F206/F210))</f>
        <v>0</v>
      </c>
      <c r="G207" s="64"/>
      <c r="H207" s="63">
        <f>IF(H210=0,0,(H206/H210))</f>
        <v>0</v>
      </c>
      <c r="I207" s="45"/>
      <c r="J207" s="63">
        <f>IF(J210=0,0,(J206/J210))</f>
        <v>0</v>
      </c>
      <c r="K207" s="40"/>
      <c r="AA207"/>
    </row>
    <row r="208" spans="1:27">
      <c r="A208" s="11"/>
      <c r="B208" s="74" t="s">
        <v>79</v>
      </c>
      <c r="C208" s="34"/>
      <c r="D208" s="34"/>
      <c r="E208" s="39">
        <f>ROUND(+F208,0)</f>
        <v>0</v>
      </c>
      <c r="F208" s="43"/>
      <c r="G208" s="38"/>
      <c r="H208" s="43"/>
      <c r="I208" s="38"/>
      <c r="J208" s="38">
        <f>ROUND(F208+H208,0)</f>
        <v>0</v>
      </c>
      <c r="K208" s="35"/>
      <c r="AA208"/>
    </row>
    <row r="209" spans="1:27">
      <c r="A209" s="11"/>
      <c r="B209" s="75"/>
      <c r="C209" s="33" t="s">
        <v>58</v>
      </c>
      <c r="D209" s="33"/>
      <c r="E209" s="62">
        <f>IF(E210=0,0,(E208/E210))</f>
        <v>0</v>
      </c>
      <c r="F209" s="62">
        <f>IF(F210=0,0,(F208/F210))</f>
        <v>0</v>
      </c>
      <c r="G209" s="33"/>
      <c r="H209" s="62">
        <f>IF(H210=0,0,(H208/H210))</f>
        <v>0</v>
      </c>
      <c r="I209" s="33"/>
      <c r="J209" s="62">
        <f>IF(J210=0,0,(J208/J210))</f>
        <v>0</v>
      </c>
      <c r="K209" s="35"/>
      <c r="AA209"/>
    </row>
    <row r="210" spans="1:27">
      <c r="A210" s="11"/>
      <c r="B210" s="74" t="s">
        <v>49</v>
      </c>
      <c r="C210" s="33"/>
      <c r="D210" s="33"/>
      <c r="E210" s="61">
        <f>ROUND(E206+E208,0)</f>
        <v>0</v>
      </c>
      <c r="F210" s="61">
        <f>ROUND(F206+F208,0)</f>
        <v>0</v>
      </c>
      <c r="G210" s="65"/>
      <c r="H210" s="61">
        <f>ROUND(H206+H208,0)</f>
        <v>0</v>
      </c>
      <c r="I210" s="65"/>
      <c r="J210" s="61">
        <f>ROUND(J206+J208,0)</f>
        <v>0</v>
      </c>
      <c r="K210" s="35"/>
      <c r="AA210"/>
    </row>
    <row r="211" spans="1:27">
      <c r="A211" s="11"/>
      <c r="B211" s="73"/>
      <c r="C211" s="33" t="s">
        <v>69</v>
      </c>
      <c r="D211" s="33"/>
      <c r="E211" s="45">
        <f>IF(E$48=0,0,(E210/E$48))</f>
        <v>0</v>
      </c>
      <c r="F211" s="64">
        <f>IF(F$48=0,0,(F210/F$48))</f>
        <v>0</v>
      </c>
      <c r="G211" s="33"/>
      <c r="H211" s="64">
        <f>IF(H$48=0,0,(H210/H$48))</f>
        <v>0</v>
      </c>
      <c r="I211" s="33"/>
      <c r="J211" s="64">
        <f>IF(J$48=0,0,(J210/J$48))</f>
        <v>0</v>
      </c>
      <c r="K211" s="35"/>
      <c r="AA211"/>
    </row>
    <row r="212" spans="1:27" ht="5.25" customHeight="1">
      <c r="A212" s="11"/>
      <c r="B212" s="75"/>
      <c r="C212" s="32"/>
      <c r="D212" s="32"/>
      <c r="E212" s="32"/>
      <c r="F212" s="32"/>
      <c r="G212" s="32"/>
      <c r="H212" s="32"/>
      <c r="I212" s="32"/>
      <c r="J212" s="32"/>
      <c r="K212" s="41"/>
      <c r="AA212"/>
    </row>
    <row r="213" spans="1:27">
      <c r="A213" s="11"/>
      <c r="B213" s="76" t="s">
        <v>70</v>
      </c>
      <c r="C213" s="32"/>
      <c r="D213" s="32"/>
      <c r="E213" s="67">
        <f>+F213</f>
        <v>0</v>
      </c>
      <c r="F213" s="68"/>
      <c r="G213" s="67"/>
      <c r="H213" s="68"/>
      <c r="I213" s="67"/>
      <c r="J213" s="67">
        <f>F213+H213</f>
        <v>0</v>
      </c>
      <c r="K213" s="41"/>
      <c r="AA213"/>
    </row>
    <row r="214" spans="1:27">
      <c r="A214" s="11"/>
      <c r="B214" s="171" t="s">
        <v>178</v>
      </c>
      <c r="C214" s="32"/>
      <c r="D214" s="32"/>
      <c r="E214" s="67">
        <f>+F214</f>
        <v>0</v>
      </c>
      <c r="F214" s="68"/>
      <c r="G214" s="67"/>
      <c r="H214" s="68"/>
      <c r="I214" s="67"/>
      <c r="J214" s="67">
        <f>F214+H214</f>
        <v>0</v>
      </c>
      <c r="K214" s="41"/>
      <c r="AA214"/>
    </row>
    <row r="215" spans="1:27">
      <c r="A215" s="11"/>
      <c r="B215" s="76" t="s">
        <v>50</v>
      </c>
      <c r="C215" s="32"/>
      <c r="D215" s="32"/>
      <c r="E215" s="69">
        <f>IF(E213=0,0,ROUND((E210/E213),2))</f>
        <v>0</v>
      </c>
      <c r="F215" s="69">
        <f>IF(F213=0,0,ROUND((F210/F213),2))</f>
        <v>0</v>
      </c>
      <c r="G215" s="69"/>
      <c r="H215" s="69">
        <f>IF(H213=0,0,ROUND((H210/H213),2))</f>
        <v>0</v>
      </c>
      <c r="I215" s="69"/>
      <c r="J215" s="69">
        <f>IF(J213=0,0,ROUND((J210/J213),2))</f>
        <v>0</v>
      </c>
      <c r="K215" s="41"/>
      <c r="AA215"/>
    </row>
    <row r="216" spans="1:27">
      <c r="A216" s="11"/>
      <c r="B216" s="76" t="str">
        <f>CONCATENATE("Unit of Service Cost Requested from ",Control!$B$4)</f>
        <v>Unit of Service Cost Requested from LCRB</v>
      </c>
      <c r="C216" s="32"/>
      <c r="D216" s="32"/>
      <c r="E216" s="69">
        <f>IF(E214=0,,ROUND((E210/E214),2))</f>
        <v>0</v>
      </c>
      <c r="F216" s="69">
        <f>IF(F214=0,,ROUND((F210/F214),2))</f>
        <v>0</v>
      </c>
      <c r="G216" s="69"/>
      <c r="H216" s="69">
        <f>IF(H214=0,,ROUND((H210/H214),2))</f>
        <v>0</v>
      </c>
      <c r="I216" s="69"/>
      <c r="J216" s="69">
        <f>IF(J214=0,,ROUND((J210/J214),2))</f>
        <v>0</v>
      </c>
      <c r="K216" s="41"/>
      <c r="AA216"/>
    </row>
    <row r="217" spans="1:27" ht="4.5" customHeight="1">
      <c r="A217" s="11"/>
      <c r="B217" s="76"/>
      <c r="C217" s="32"/>
      <c r="D217" s="32"/>
      <c r="E217" s="116"/>
      <c r="F217" s="116"/>
      <c r="G217" s="32"/>
      <c r="H217" s="32"/>
      <c r="I217" s="32"/>
      <c r="J217" s="32"/>
      <c r="K217" s="41"/>
      <c r="AA217"/>
    </row>
    <row r="218" spans="1:27" ht="15" customHeight="1" thickBot="1">
      <c r="A218" s="11"/>
      <c r="B218" s="171" t="s">
        <v>161</v>
      </c>
      <c r="C218" s="32"/>
      <c r="D218" s="32"/>
      <c r="E218" s="32"/>
      <c r="F218" s="78"/>
      <c r="G218" s="71"/>
      <c r="H218" s="71"/>
      <c r="I218" s="71"/>
      <c r="J218" s="70"/>
      <c r="K218" s="41"/>
      <c r="AA218"/>
    </row>
    <row r="219" spans="1:27" ht="15.75" thickBot="1">
      <c r="A219" s="11"/>
      <c r="B219" s="449" t="s">
        <v>51</v>
      </c>
      <c r="C219" s="450"/>
      <c r="D219" s="450"/>
      <c r="E219" s="77"/>
      <c r="F219" s="78"/>
      <c r="G219" s="79"/>
      <c r="H219" s="80"/>
      <c r="I219" s="80"/>
      <c r="J219" s="199"/>
      <c r="K219" s="81"/>
      <c r="AA219"/>
    </row>
    <row r="220" spans="1:27" ht="7.5" customHeight="1" thickBot="1">
      <c r="A220" s="11"/>
      <c r="B220" s="32"/>
      <c r="C220" s="32"/>
      <c r="D220" s="32"/>
      <c r="E220" s="32"/>
      <c r="F220" s="32"/>
      <c r="G220" s="32"/>
      <c r="H220" s="32"/>
      <c r="I220" s="32"/>
      <c r="J220" s="32"/>
      <c r="K220" s="32"/>
      <c r="AA220"/>
    </row>
    <row r="221" spans="1:27" ht="15.75" thickBot="1">
      <c r="A221" s="11"/>
      <c r="B221" s="201" t="s">
        <v>408</v>
      </c>
      <c r="C221" s="101"/>
      <c r="D221" s="237" t="str">
        <f>CONCATENATE($J$6,"U6")</f>
        <v>P3U6</v>
      </c>
      <c r="E221" s="32"/>
      <c r="F221" s="32"/>
      <c r="G221" s="32"/>
      <c r="H221" s="32"/>
      <c r="I221" s="32"/>
      <c r="J221" s="32"/>
      <c r="K221" s="32"/>
      <c r="AA221"/>
    </row>
    <row r="222" spans="1:27">
      <c r="A222" s="11"/>
      <c r="B222" s="453" t="s">
        <v>67</v>
      </c>
      <c r="C222" s="454"/>
      <c r="D222" s="102"/>
      <c r="E222" s="173" t="s">
        <v>162</v>
      </c>
      <c r="F222" s="455"/>
      <c r="G222" s="455"/>
      <c r="H222" s="456" t="s">
        <v>68</v>
      </c>
      <c r="I222" s="456"/>
      <c r="J222" s="103"/>
      <c r="K222" s="104"/>
      <c r="AA222"/>
    </row>
    <row r="223" spans="1:27" ht="26.25">
      <c r="A223" s="11"/>
      <c r="B223" s="451" t="s">
        <v>78</v>
      </c>
      <c r="C223" s="452"/>
      <c r="D223" s="452"/>
      <c r="E223" s="95" t="str">
        <f>+E8</f>
        <v>LCRB Recom</v>
      </c>
      <c r="F223" s="95" t="str">
        <f>+F8</f>
        <v>LCRB Request</v>
      </c>
      <c r="G223" s="95"/>
      <c r="H223" s="95" t="s">
        <v>55</v>
      </c>
      <c r="I223" s="95"/>
      <c r="J223" s="95" t="s">
        <v>64</v>
      </c>
      <c r="K223" s="96"/>
      <c r="AA223"/>
    </row>
    <row r="224" spans="1:27">
      <c r="A224" s="11"/>
      <c r="B224" s="73"/>
      <c r="C224" s="33" t="str">
        <f>$C$29</f>
        <v>Direct Clinical Staff Salaries from Salary Analysis</v>
      </c>
      <c r="D224" s="33"/>
      <c r="E224" s="39">
        <f>+F224</f>
        <v>0</v>
      </c>
      <c r="F224" s="338">
        <f>HLOOKUP(D221,'Salary Analysis'!$A$4:$HE$25,3,FALSE)</f>
        <v>0</v>
      </c>
      <c r="G224" s="38"/>
      <c r="H224" s="43">
        <v>0</v>
      </c>
      <c r="I224" s="38"/>
      <c r="J224" s="39">
        <f>F224+H224</f>
        <v>0</v>
      </c>
      <c r="K224" s="40" t="str">
        <f>IF(J239=0,"-",J224/J239)</f>
        <v>-</v>
      </c>
      <c r="AA224"/>
    </row>
    <row r="225" spans="1:27">
      <c r="A225" s="11"/>
      <c r="B225" s="73"/>
      <c r="C225" s="33" t="str">
        <f>$C$30</f>
        <v>Immediate Sup Salaries from Salary Analysis</v>
      </c>
      <c r="D225" s="33"/>
      <c r="E225" s="39">
        <f t="shared" ref="E225:E238" si="18">+F225</f>
        <v>0</v>
      </c>
      <c r="F225" s="338">
        <f>HLOOKUP(D221,'Salary Analysis'!$A$4:$HE$25,4,FALSE)</f>
        <v>0</v>
      </c>
      <c r="G225" s="38"/>
      <c r="H225" s="44">
        <v>0</v>
      </c>
      <c r="I225" s="38"/>
      <c r="J225" s="38">
        <f t="shared" ref="J225:J238" si="19">F225+H225</f>
        <v>0</v>
      </c>
      <c r="K225" s="40" t="str">
        <f>IF(J239=0,"-",J225/J239)</f>
        <v>-</v>
      </c>
      <c r="AA225"/>
    </row>
    <row r="226" spans="1:27">
      <c r="A226" s="11"/>
      <c r="B226" s="73"/>
      <c r="C226" s="33" t="str">
        <f>$C$31</f>
        <v>Clinical Staff Fringe Benefits</v>
      </c>
      <c r="D226" s="33"/>
      <c r="E226" s="39">
        <f t="shared" si="18"/>
        <v>0</v>
      </c>
      <c r="F226" s="43">
        <v>0</v>
      </c>
      <c r="G226" s="38"/>
      <c r="H226" s="44">
        <v>0</v>
      </c>
      <c r="I226" s="38"/>
      <c r="J226" s="38">
        <f t="shared" si="19"/>
        <v>0</v>
      </c>
      <c r="K226" s="40" t="str">
        <f>IF(J239=0,"-",J226/J239)</f>
        <v>-</v>
      </c>
      <c r="AA226"/>
    </row>
    <row r="227" spans="1:27">
      <c r="A227" s="11"/>
      <c r="B227" s="73"/>
      <c r="C227" s="33" t="str">
        <f>$C$32</f>
        <v>Utilities for Direct Client Service Areas</v>
      </c>
      <c r="D227" s="33"/>
      <c r="E227" s="39">
        <f t="shared" si="18"/>
        <v>0</v>
      </c>
      <c r="F227" s="43">
        <v>0</v>
      </c>
      <c r="G227" s="38"/>
      <c r="H227" s="44">
        <v>0</v>
      </c>
      <c r="I227" s="38"/>
      <c r="J227" s="38">
        <f t="shared" si="19"/>
        <v>0</v>
      </c>
      <c r="K227" s="40" t="str">
        <f>IF(J239=0,"-",J227/J239)</f>
        <v>-</v>
      </c>
      <c r="AA227"/>
    </row>
    <row r="228" spans="1:27">
      <c r="A228" s="11"/>
      <c r="B228" s="73"/>
      <c r="C228" s="33" t="str">
        <f>$C$33</f>
        <v>Telephone /Cell Phone/Internet</v>
      </c>
      <c r="D228" s="33"/>
      <c r="E228" s="39">
        <f t="shared" si="18"/>
        <v>0</v>
      </c>
      <c r="F228" s="43">
        <v>0</v>
      </c>
      <c r="G228" s="38"/>
      <c r="H228" s="44">
        <v>0</v>
      </c>
      <c r="I228" s="38"/>
      <c r="J228" s="38">
        <f t="shared" si="19"/>
        <v>0</v>
      </c>
      <c r="K228" s="40" t="str">
        <f>IF(J239=0,"-",J228/J239)</f>
        <v>-</v>
      </c>
      <c r="AA228"/>
    </row>
    <row r="229" spans="1:27">
      <c r="A229" s="11"/>
      <c r="B229" s="73"/>
      <c r="C229" s="33" t="str">
        <f>$C$34</f>
        <v>Consumable Supplies</v>
      </c>
      <c r="D229" s="33"/>
      <c r="E229" s="39">
        <f t="shared" si="18"/>
        <v>0</v>
      </c>
      <c r="F229" s="43">
        <v>0</v>
      </c>
      <c r="G229" s="38"/>
      <c r="H229" s="44">
        <v>0</v>
      </c>
      <c r="I229" s="38"/>
      <c r="J229" s="38">
        <f t="shared" si="19"/>
        <v>0</v>
      </c>
      <c r="K229" s="40" t="str">
        <f>IF(J239=0,"-",J229/J239)</f>
        <v>-</v>
      </c>
      <c r="AA229"/>
    </row>
    <row r="230" spans="1:27">
      <c r="A230" s="11"/>
      <c r="B230" s="73"/>
      <c r="C230" s="33" t="str">
        <f>$C$35</f>
        <v>Non-consumable Supplies</v>
      </c>
      <c r="D230" s="33"/>
      <c r="E230" s="39">
        <f t="shared" si="18"/>
        <v>0</v>
      </c>
      <c r="F230" s="43">
        <v>0</v>
      </c>
      <c r="G230" s="38"/>
      <c r="H230" s="44">
        <v>0</v>
      </c>
      <c r="I230" s="38"/>
      <c r="J230" s="38">
        <f t="shared" si="19"/>
        <v>0</v>
      </c>
      <c r="K230" s="40" t="str">
        <f>IF(J239=0,"-",J230/J239)</f>
        <v>-</v>
      </c>
      <c r="AA230"/>
    </row>
    <row r="231" spans="1:27">
      <c r="A231" s="11"/>
      <c r="B231" s="73"/>
      <c r="C231" s="33" t="str">
        <f>$C$36</f>
        <v>Printing</v>
      </c>
      <c r="D231" s="33"/>
      <c r="E231" s="39">
        <f t="shared" si="18"/>
        <v>0</v>
      </c>
      <c r="F231" s="43">
        <v>0</v>
      </c>
      <c r="G231" s="38"/>
      <c r="H231" s="44">
        <v>0</v>
      </c>
      <c r="I231" s="38"/>
      <c r="J231" s="38">
        <f t="shared" si="19"/>
        <v>0</v>
      </c>
      <c r="K231" s="40" t="str">
        <f>IF(J239=0,"-",J231/J239)</f>
        <v>-</v>
      </c>
      <c r="AA231"/>
    </row>
    <row r="232" spans="1:27">
      <c r="A232" s="11"/>
      <c r="B232" s="73"/>
      <c r="C232" s="33" t="str">
        <f>$C$37</f>
        <v>Mileage</v>
      </c>
      <c r="D232" s="33"/>
      <c r="E232" s="39">
        <f t="shared" si="18"/>
        <v>0</v>
      </c>
      <c r="F232" s="43">
        <v>0</v>
      </c>
      <c r="G232" s="38"/>
      <c r="H232" s="44">
        <v>0</v>
      </c>
      <c r="I232" s="38"/>
      <c r="J232" s="38">
        <f t="shared" si="19"/>
        <v>0</v>
      </c>
      <c r="K232" s="40" t="str">
        <f>IF(J239=0,"-",J232/J239)</f>
        <v>-</v>
      </c>
      <c r="AA232"/>
    </row>
    <row r="233" spans="1:27">
      <c r="A233" s="11"/>
      <c r="B233" s="73"/>
      <c r="C233" s="33" t="str">
        <f>$C$38</f>
        <v>Rent for Direct Client Service Areas</v>
      </c>
      <c r="D233" s="38"/>
      <c r="E233" s="39">
        <f t="shared" si="18"/>
        <v>0</v>
      </c>
      <c r="F233" s="43"/>
      <c r="G233" s="38"/>
      <c r="H233" s="44">
        <v>0</v>
      </c>
      <c r="I233" s="38"/>
      <c r="J233" s="38">
        <f t="shared" si="19"/>
        <v>0</v>
      </c>
      <c r="K233" s="40" t="str">
        <f>IF(J239=0,"-",J233/J239)</f>
        <v>-</v>
      </c>
      <c r="AA233"/>
    </row>
    <row r="234" spans="1:27">
      <c r="A234" s="11"/>
      <c r="B234" s="73"/>
      <c r="C234" s="33" t="str">
        <f>$C$39</f>
        <v>Other</v>
      </c>
      <c r="D234" s="38"/>
      <c r="E234" s="39">
        <f t="shared" si="18"/>
        <v>0</v>
      </c>
      <c r="F234" s="43"/>
      <c r="G234" s="38"/>
      <c r="H234" s="44">
        <v>0</v>
      </c>
      <c r="I234" s="38"/>
      <c r="J234" s="38">
        <f t="shared" si="19"/>
        <v>0</v>
      </c>
      <c r="K234" s="40" t="str">
        <f>IF(J239=0,"-",J234/J239)</f>
        <v>-</v>
      </c>
      <c r="AA234"/>
    </row>
    <row r="235" spans="1:27">
      <c r="A235" s="11"/>
      <c r="B235" s="73"/>
      <c r="C235" s="33" t="str">
        <f>$C$40</f>
        <v>Other</v>
      </c>
      <c r="D235" s="38"/>
      <c r="E235" s="39">
        <f t="shared" si="18"/>
        <v>0</v>
      </c>
      <c r="F235" s="43"/>
      <c r="G235" s="38"/>
      <c r="H235" s="44">
        <v>0</v>
      </c>
      <c r="I235" s="38"/>
      <c r="J235" s="38">
        <f t="shared" si="19"/>
        <v>0</v>
      </c>
      <c r="K235" s="40" t="str">
        <f>IF(J239=0,"-",J235/J239)</f>
        <v>-</v>
      </c>
      <c r="AA235"/>
    </row>
    <row r="236" spans="1:27">
      <c r="A236" s="11"/>
      <c r="B236" s="73"/>
      <c r="C236" s="33" t="str">
        <f>$C$41</f>
        <v>Other</v>
      </c>
      <c r="D236" s="38"/>
      <c r="E236" s="39">
        <f t="shared" si="18"/>
        <v>0</v>
      </c>
      <c r="F236" s="43"/>
      <c r="G236" s="38"/>
      <c r="H236" s="44">
        <v>0</v>
      </c>
      <c r="I236" s="38"/>
      <c r="J236" s="38">
        <f t="shared" si="19"/>
        <v>0</v>
      </c>
      <c r="K236" s="40" t="str">
        <f>IF(J239=0,"-",J236/J239)</f>
        <v>-</v>
      </c>
      <c r="AA236"/>
    </row>
    <row r="237" spans="1:27">
      <c r="A237" s="11"/>
      <c r="B237" s="73"/>
      <c r="C237" s="33" t="str">
        <f>$C$42</f>
        <v>Other</v>
      </c>
      <c r="D237" s="38">
        <f>D204</f>
        <v>0</v>
      </c>
      <c r="E237" s="39">
        <f t="shared" si="18"/>
        <v>0</v>
      </c>
      <c r="F237" s="43"/>
      <c r="G237" s="38"/>
      <c r="H237" s="44">
        <v>0</v>
      </c>
      <c r="I237" s="38"/>
      <c r="J237" s="38">
        <f t="shared" si="19"/>
        <v>0</v>
      </c>
      <c r="K237" s="40" t="str">
        <f>IF(J239=0,"-",J237/J239)</f>
        <v>-</v>
      </c>
      <c r="AA237"/>
    </row>
    <row r="238" spans="1:27">
      <c r="A238" s="11"/>
      <c r="B238" s="73"/>
      <c r="C238" s="33" t="str">
        <f>$C$43</f>
        <v>Other</v>
      </c>
      <c r="D238" s="38">
        <f>D205</f>
        <v>0</v>
      </c>
      <c r="E238" s="39">
        <f t="shared" si="18"/>
        <v>0</v>
      </c>
      <c r="F238" s="43"/>
      <c r="G238" s="60"/>
      <c r="H238" s="49">
        <v>0</v>
      </c>
      <c r="I238" s="60"/>
      <c r="J238" s="60">
        <f t="shared" si="19"/>
        <v>0</v>
      </c>
      <c r="K238" s="40" t="str">
        <f>IF(J239=0,"-",J238/J239)</f>
        <v>-</v>
      </c>
      <c r="AA238"/>
    </row>
    <row r="239" spans="1:27">
      <c r="A239" s="11"/>
      <c r="B239" s="74" t="s">
        <v>59</v>
      </c>
      <c r="C239" s="33"/>
      <c r="D239" s="33"/>
      <c r="E239" s="61">
        <f>ROUND(SUM(E224:E238),0)</f>
        <v>0</v>
      </c>
      <c r="F239" s="61">
        <f>ROUND(SUM(F224:F238),0)</f>
        <v>0</v>
      </c>
      <c r="G239" s="52">
        <f>IF($J239=0,0,(F239/$J239))</f>
        <v>0</v>
      </c>
      <c r="H239" s="54">
        <f>SUM(H224:H238)</f>
        <v>0</v>
      </c>
      <c r="I239" s="52">
        <f>IF($J239=0,0,(H239/$J239))</f>
        <v>0</v>
      </c>
      <c r="J239" s="61">
        <f>ROUND(SUM(J224:J238),0)</f>
        <v>0</v>
      </c>
      <c r="K239" s="55" t="str">
        <f>IF(J239=0,"-",J239/J239)</f>
        <v>-</v>
      </c>
      <c r="AA239"/>
    </row>
    <row r="240" spans="1:27">
      <c r="A240" s="11"/>
      <c r="B240" s="74"/>
      <c r="C240" s="33" t="s">
        <v>58</v>
      </c>
      <c r="D240" s="33"/>
      <c r="E240" s="62">
        <f>IF(E$78=0,0,(E239/E243))</f>
        <v>0</v>
      </c>
      <c r="F240" s="63">
        <f>IF(F243=0,0,(F239/F243))</f>
        <v>0</v>
      </c>
      <c r="G240" s="64"/>
      <c r="H240" s="63">
        <f>IF(H243=0,0,(H239/H243))</f>
        <v>0</v>
      </c>
      <c r="I240" s="45"/>
      <c r="J240" s="63">
        <f>IF(J243=0,0,(J239/J243))</f>
        <v>0</v>
      </c>
      <c r="K240" s="40"/>
      <c r="AA240"/>
    </row>
    <row r="241" spans="1:27">
      <c r="A241" s="11"/>
      <c r="B241" s="74" t="s">
        <v>79</v>
      </c>
      <c r="C241" s="34"/>
      <c r="D241" s="34"/>
      <c r="E241" s="39">
        <f>ROUND(+F241,0)</f>
        <v>0</v>
      </c>
      <c r="F241" s="43"/>
      <c r="G241" s="38"/>
      <c r="H241" s="43"/>
      <c r="I241" s="38"/>
      <c r="J241" s="38">
        <f>ROUND(F241+H241,0)</f>
        <v>0</v>
      </c>
      <c r="K241" s="35"/>
      <c r="AA241"/>
    </row>
    <row r="242" spans="1:27">
      <c r="A242" s="11"/>
      <c r="B242" s="75"/>
      <c r="C242" s="33" t="s">
        <v>58</v>
      </c>
      <c r="D242" s="33"/>
      <c r="E242" s="62">
        <f>IF(E243=0,0,(E241/E243))</f>
        <v>0</v>
      </c>
      <c r="F242" s="62">
        <f>IF(F243=0,0,(F241/F243))</f>
        <v>0</v>
      </c>
      <c r="G242" s="33"/>
      <c r="H242" s="62">
        <f>IF(H243=0,0,(H241/H243))</f>
        <v>0</v>
      </c>
      <c r="I242" s="33"/>
      <c r="J242" s="62">
        <f>IF(J243=0,0,(J241/J243))</f>
        <v>0</v>
      </c>
      <c r="K242" s="35"/>
      <c r="AA242"/>
    </row>
    <row r="243" spans="1:27">
      <c r="A243" s="11"/>
      <c r="B243" s="74" t="s">
        <v>49</v>
      </c>
      <c r="C243" s="33"/>
      <c r="D243" s="33"/>
      <c r="E243" s="61">
        <f>ROUND(E239+E241,0)</f>
        <v>0</v>
      </c>
      <c r="F243" s="61">
        <f>ROUND(F239+F241,0)</f>
        <v>0</v>
      </c>
      <c r="G243" s="65"/>
      <c r="H243" s="61">
        <f>ROUND(H239+H241,0)</f>
        <v>0</v>
      </c>
      <c r="I243" s="65"/>
      <c r="J243" s="61">
        <f>ROUND(J239+J241,0)</f>
        <v>0</v>
      </c>
      <c r="K243" s="35"/>
      <c r="AA243"/>
    </row>
    <row r="244" spans="1:27">
      <c r="A244" s="11"/>
      <c r="B244" s="73"/>
      <c r="C244" s="33" t="s">
        <v>69</v>
      </c>
      <c r="D244" s="33"/>
      <c r="E244" s="45">
        <f>IF(E$48=0,0,(E243/E$48))</f>
        <v>0</v>
      </c>
      <c r="F244" s="64">
        <f>IF(F$48=0,0,(F243/F$48))</f>
        <v>0</v>
      </c>
      <c r="G244" s="33"/>
      <c r="H244" s="64">
        <f>IF(H$48=0,0,(H243/H$48))</f>
        <v>0</v>
      </c>
      <c r="I244" s="33"/>
      <c r="J244" s="64">
        <f>IF(J$48=0,0,(J243/J$48))</f>
        <v>0</v>
      </c>
      <c r="K244" s="35"/>
      <c r="AA244"/>
    </row>
    <row r="245" spans="1:27" ht="6" customHeight="1">
      <c r="A245" s="11"/>
      <c r="B245" s="75"/>
      <c r="C245" s="32"/>
      <c r="D245" s="32"/>
      <c r="E245" s="32"/>
      <c r="F245" s="32"/>
      <c r="G245" s="32"/>
      <c r="H245" s="32"/>
      <c r="I245" s="32"/>
      <c r="J245" s="32"/>
      <c r="K245" s="41"/>
      <c r="AA245"/>
    </row>
    <row r="246" spans="1:27">
      <c r="A246" s="11"/>
      <c r="B246" s="76" t="s">
        <v>70</v>
      </c>
      <c r="C246" s="32"/>
      <c r="D246" s="32"/>
      <c r="E246" s="67">
        <f>+F246</f>
        <v>0</v>
      </c>
      <c r="F246" s="68"/>
      <c r="G246" s="67"/>
      <c r="H246" s="68"/>
      <c r="I246" s="67"/>
      <c r="J246" s="67">
        <f>F246+H246</f>
        <v>0</v>
      </c>
      <c r="K246" s="41"/>
      <c r="AA246"/>
    </row>
    <row r="247" spans="1:27">
      <c r="A247" s="11"/>
      <c r="B247" s="171" t="s">
        <v>178</v>
      </c>
      <c r="C247" s="32"/>
      <c r="D247" s="32"/>
      <c r="E247" s="67">
        <f>+F247</f>
        <v>0</v>
      </c>
      <c r="F247" s="68"/>
      <c r="G247" s="67"/>
      <c r="H247" s="68"/>
      <c r="I247" s="67"/>
      <c r="J247" s="67">
        <f>F247+H247</f>
        <v>0</v>
      </c>
      <c r="K247" s="41"/>
      <c r="AA247"/>
    </row>
    <row r="248" spans="1:27">
      <c r="A248" s="11"/>
      <c r="B248" s="76" t="s">
        <v>50</v>
      </c>
      <c r="C248" s="32"/>
      <c r="D248" s="32"/>
      <c r="E248" s="69">
        <f>IF(E246=0,0,ROUND((E243/E246),2))</f>
        <v>0</v>
      </c>
      <c r="F248" s="69">
        <f>IF(F246=0,0,ROUND((F243/F246),2))</f>
        <v>0</v>
      </c>
      <c r="G248" s="69"/>
      <c r="H248" s="69">
        <f>IF(H246=0,0,ROUND((H243/H246),2))</f>
        <v>0</v>
      </c>
      <c r="I248" s="69"/>
      <c r="J248" s="69">
        <f>IF(J246=0,0,ROUND((J243/J246),2))</f>
        <v>0</v>
      </c>
      <c r="K248" s="41"/>
      <c r="AA248"/>
    </row>
    <row r="249" spans="1:27">
      <c r="A249" s="11"/>
      <c r="B249" s="76" t="str">
        <f>CONCATENATE("Unit of Service Cost Requested from ",Control!$B$4)</f>
        <v>Unit of Service Cost Requested from LCRB</v>
      </c>
      <c r="C249" s="32"/>
      <c r="D249" s="32"/>
      <c r="E249" s="69">
        <f>IF(E247=0,,ROUND((E243/E247),2))</f>
        <v>0</v>
      </c>
      <c r="F249" s="69">
        <f>IF(F247=0,,ROUND((F243/F247),2))</f>
        <v>0</v>
      </c>
      <c r="G249" s="69"/>
      <c r="H249" s="69">
        <f>IF(H247=0,,ROUND((H243/H247),2))</f>
        <v>0</v>
      </c>
      <c r="I249" s="69"/>
      <c r="J249" s="69">
        <f>IF(J247=0,,ROUND((J243/J247),2))</f>
        <v>0</v>
      </c>
      <c r="K249" s="41"/>
      <c r="AA249"/>
    </row>
    <row r="250" spans="1:27" ht="6" customHeight="1">
      <c r="A250" s="11"/>
      <c r="B250" s="76"/>
      <c r="C250" s="32"/>
      <c r="D250" s="32"/>
      <c r="E250" s="116"/>
      <c r="F250" s="116"/>
      <c r="G250" s="32"/>
      <c r="H250" s="32"/>
      <c r="I250" s="32"/>
      <c r="J250" s="32"/>
      <c r="K250" s="41"/>
      <c r="AA250"/>
    </row>
    <row r="251" spans="1:27" ht="15" customHeight="1" thickBot="1">
      <c r="A251" s="11"/>
      <c r="B251" s="171" t="s">
        <v>161</v>
      </c>
      <c r="C251" s="32"/>
      <c r="D251" s="32"/>
      <c r="E251" s="32"/>
      <c r="F251" s="78"/>
      <c r="G251" s="71"/>
      <c r="H251" s="71"/>
      <c r="I251" s="71"/>
      <c r="J251" s="70"/>
      <c r="K251" s="41"/>
      <c r="AA251"/>
    </row>
    <row r="252" spans="1:27" ht="15.75" thickBot="1">
      <c r="A252" s="11"/>
      <c r="B252" s="449" t="s">
        <v>71</v>
      </c>
      <c r="C252" s="450"/>
      <c r="D252" s="450"/>
      <c r="E252" s="77"/>
      <c r="F252" s="78"/>
      <c r="G252" s="79"/>
      <c r="H252" s="80"/>
      <c r="I252" s="80"/>
      <c r="J252" s="199"/>
      <c r="K252" s="81"/>
      <c r="AA252"/>
    </row>
    <row r="253" spans="1:27" ht="9" customHeight="1" thickBot="1">
      <c r="A253" s="11"/>
      <c r="B253" s="32"/>
      <c r="C253" s="32"/>
      <c r="D253" s="32"/>
      <c r="E253" s="32"/>
      <c r="F253" s="32"/>
      <c r="G253" s="32"/>
      <c r="H253" s="32"/>
      <c r="I253" s="32"/>
      <c r="J253" s="32"/>
      <c r="K253" s="32"/>
      <c r="AA253"/>
    </row>
    <row r="254" spans="1:27" ht="15.75" thickBot="1">
      <c r="A254" s="11"/>
      <c r="B254" s="201" t="s">
        <v>409</v>
      </c>
      <c r="C254" s="101"/>
      <c r="D254" s="237" t="str">
        <f>CONCATENATE($J$6,"U7")</f>
        <v>P3U7</v>
      </c>
      <c r="E254" s="32"/>
      <c r="F254" s="32"/>
      <c r="G254" s="32"/>
      <c r="H254" s="32"/>
      <c r="I254" s="32"/>
      <c r="J254" s="32"/>
      <c r="K254" s="32"/>
      <c r="AA254"/>
    </row>
    <row r="255" spans="1:27">
      <c r="A255" s="11"/>
      <c r="B255" s="453" t="s">
        <v>67</v>
      </c>
      <c r="C255" s="454"/>
      <c r="D255" s="102"/>
      <c r="E255" s="173" t="s">
        <v>162</v>
      </c>
      <c r="F255" s="455"/>
      <c r="G255" s="455"/>
      <c r="H255" s="456" t="s">
        <v>68</v>
      </c>
      <c r="I255" s="456"/>
      <c r="J255" s="103"/>
      <c r="K255" s="104"/>
      <c r="AA255"/>
    </row>
    <row r="256" spans="1:27" ht="26.25">
      <c r="A256" s="11"/>
      <c r="B256" s="451" t="s">
        <v>78</v>
      </c>
      <c r="C256" s="452"/>
      <c r="D256" s="452"/>
      <c r="E256" s="95" t="str">
        <f>+E8</f>
        <v>LCRB Recom</v>
      </c>
      <c r="F256" s="95" t="str">
        <f>+F8</f>
        <v>LCRB Request</v>
      </c>
      <c r="G256" s="95"/>
      <c r="H256" s="95" t="s">
        <v>55</v>
      </c>
      <c r="I256" s="95"/>
      <c r="J256" s="95" t="s">
        <v>64</v>
      </c>
      <c r="K256" s="96"/>
      <c r="AA256"/>
    </row>
    <row r="257" spans="1:27">
      <c r="A257" s="11"/>
      <c r="B257" s="73"/>
      <c r="C257" s="33" t="str">
        <f>$C$29</f>
        <v>Direct Clinical Staff Salaries from Salary Analysis</v>
      </c>
      <c r="D257" s="33"/>
      <c r="E257" s="39">
        <f>+F257</f>
        <v>0</v>
      </c>
      <c r="F257" s="338">
        <f>HLOOKUP(D254,'Salary Analysis'!$A$4:$HE$25,3,FALSE)</f>
        <v>0</v>
      </c>
      <c r="G257" s="38"/>
      <c r="H257" s="43">
        <v>0</v>
      </c>
      <c r="I257" s="38"/>
      <c r="J257" s="39">
        <f>F257+H257</f>
        <v>0</v>
      </c>
      <c r="K257" s="40" t="str">
        <f>IF(J272=0,"-",J257/J272)</f>
        <v>-</v>
      </c>
      <c r="AA257"/>
    </row>
    <row r="258" spans="1:27">
      <c r="A258" s="11"/>
      <c r="B258" s="73"/>
      <c r="C258" s="33" t="str">
        <f>$C$30</f>
        <v>Immediate Sup Salaries from Salary Analysis</v>
      </c>
      <c r="D258" s="33"/>
      <c r="E258" s="39">
        <f t="shared" ref="E258:E271" si="20">+F258</f>
        <v>0</v>
      </c>
      <c r="F258" s="338">
        <f>HLOOKUP(D254,'Salary Analysis'!$A$4:$HE$25,4,FALSE)</f>
        <v>0</v>
      </c>
      <c r="G258" s="38"/>
      <c r="H258" s="44">
        <v>0</v>
      </c>
      <c r="I258" s="38"/>
      <c r="J258" s="38">
        <f t="shared" ref="J258:J271" si="21">F258+H258</f>
        <v>0</v>
      </c>
      <c r="K258" s="40" t="str">
        <f>IF(J272=0,"-",J258/J272)</f>
        <v>-</v>
      </c>
      <c r="AA258"/>
    </row>
    <row r="259" spans="1:27">
      <c r="A259" s="11"/>
      <c r="B259" s="73"/>
      <c r="C259" s="33" t="str">
        <f>$C$31</f>
        <v>Clinical Staff Fringe Benefits</v>
      </c>
      <c r="D259" s="33"/>
      <c r="E259" s="39">
        <f t="shared" si="20"/>
        <v>0</v>
      </c>
      <c r="F259" s="43">
        <v>0</v>
      </c>
      <c r="G259" s="38"/>
      <c r="H259" s="44">
        <v>0</v>
      </c>
      <c r="I259" s="38"/>
      <c r="J259" s="38">
        <f t="shared" si="21"/>
        <v>0</v>
      </c>
      <c r="K259" s="40" t="str">
        <f>IF(J272=0,"-",J259/J272)</f>
        <v>-</v>
      </c>
      <c r="AA259"/>
    </row>
    <row r="260" spans="1:27">
      <c r="A260" s="11"/>
      <c r="B260" s="73"/>
      <c r="C260" s="33" t="str">
        <f>$C$32</f>
        <v>Utilities for Direct Client Service Areas</v>
      </c>
      <c r="D260" s="33"/>
      <c r="E260" s="39">
        <f t="shared" si="20"/>
        <v>0</v>
      </c>
      <c r="F260" s="43">
        <v>0</v>
      </c>
      <c r="G260" s="38"/>
      <c r="H260" s="44">
        <v>0</v>
      </c>
      <c r="I260" s="38"/>
      <c r="J260" s="38">
        <f t="shared" si="21"/>
        <v>0</v>
      </c>
      <c r="K260" s="40" t="str">
        <f>IF(J272=0,"-",J260/J272)</f>
        <v>-</v>
      </c>
      <c r="AA260"/>
    </row>
    <row r="261" spans="1:27">
      <c r="A261" s="11"/>
      <c r="B261" s="73"/>
      <c r="C261" s="33" t="str">
        <f>$C$33</f>
        <v>Telephone /Cell Phone/Internet</v>
      </c>
      <c r="D261" s="33"/>
      <c r="E261" s="39">
        <f t="shared" si="20"/>
        <v>0</v>
      </c>
      <c r="F261" s="43">
        <v>0</v>
      </c>
      <c r="G261" s="38"/>
      <c r="H261" s="44">
        <v>0</v>
      </c>
      <c r="I261" s="38"/>
      <c r="J261" s="38">
        <f t="shared" si="21"/>
        <v>0</v>
      </c>
      <c r="K261" s="40" t="str">
        <f>IF(J272=0,"-",J261/J272)</f>
        <v>-</v>
      </c>
      <c r="AA261"/>
    </row>
    <row r="262" spans="1:27">
      <c r="A262" s="11"/>
      <c r="B262" s="73"/>
      <c r="C262" s="33" t="str">
        <f>$C$34</f>
        <v>Consumable Supplies</v>
      </c>
      <c r="D262" s="33"/>
      <c r="E262" s="39">
        <f t="shared" si="20"/>
        <v>0</v>
      </c>
      <c r="F262" s="43">
        <v>0</v>
      </c>
      <c r="G262" s="38"/>
      <c r="H262" s="44">
        <v>0</v>
      </c>
      <c r="I262" s="38"/>
      <c r="J262" s="38">
        <f t="shared" si="21"/>
        <v>0</v>
      </c>
      <c r="K262" s="40" t="str">
        <f>IF(J272=0,"-",J262/J272)</f>
        <v>-</v>
      </c>
      <c r="AA262"/>
    </row>
    <row r="263" spans="1:27">
      <c r="A263" s="11"/>
      <c r="B263" s="73"/>
      <c r="C263" s="33" t="str">
        <f>$C$35</f>
        <v>Non-consumable Supplies</v>
      </c>
      <c r="D263" s="33"/>
      <c r="E263" s="39">
        <f t="shared" si="20"/>
        <v>0</v>
      </c>
      <c r="F263" s="43">
        <v>0</v>
      </c>
      <c r="G263" s="38"/>
      <c r="H263" s="44">
        <v>0</v>
      </c>
      <c r="I263" s="38"/>
      <c r="J263" s="38">
        <f t="shared" si="21"/>
        <v>0</v>
      </c>
      <c r="K263" s="40" t="str">
        <f>IF(J272=0,"-",J263/J272)</f>
        <v>-</v>
      </c>
      <c r="AA263"/>
    </row>
    <row r="264" spans="1:27">
      <c r="A264" s="11"/>
      <c r="B264" s="73"/>
      <c r="C264" s="33" t="str">
        <f>$C$36</f>
        <v>Printing</v>
      </c>
      <c r="D264" s="33"/>
      <c r="E264" s="39">
        <f t="shared" si="20"/>
        <v>0</v>
      </c>
      <c r="F264" s="43">
        <v>0</v>
      </c>
      <c r="G264" s="38"/>
      <c r="H264" s="44">
        <v>0</v>
      </c>
      <c r="I264" s="38"/>
      <c r="J264" s="38">
        <f t="shared" si="21"/>
        <v>0</v>
      </c>
      <c r="K264" s="40" t="str">
        <f>IF(J272=0,"-",J264/J272)</f>
        <v>-</v>
      </c>
      <c r="AA264"/>
    </row>
    <row r="265" spans="1:27">
      <c r="A265" s="11"/>
      <c r="B265" s="73"/>
      <c r="C265" s="33" t="str">
        <f>$C$37</f>
        <v>Mileage</v>
      </c>
      <c r="D265" s="33"/>
      <c r="E265" s="39">
        <f t="shared" si="20"/>
        <v>0</v>
      </c>
      <c r="F265" s="43">
        <v>0</v>
      </c>
      <c r="G265" s="38"/>
      <c r="H265" s="44">
        <v>0</v>
      </c>
      <c r="I265" s="38"/>
      <c r="J265" s="38">
        <f t="shared" si="21"/>
        <v>0</v>
      </c>
      <c r="K265" s="40" t="str">
        <f>IF(J272=0,"-",J265/J272)</f>
        <v>-</v>
      </c>
      <c r="AA265"/>
    </row>
    <row r="266" spans="1:27">
      <c r="A266" s="11"/>
      <c r="B266" s="73"/>
      <c r="C266" s="33" t="str">
        <f>$C$38</f>
        <v>Rent for Direct Client Service Areas</v>
      </c>
      <c r="D266" s="38"/>
      <c r="E266" s="39">
        <f t="shared" si="20"/>
        <v>0</v>
      </c>
      <c r="F266" s="43"/>
      <c r="G266" s="38"/>
      <c r="H266" s="44">
        <v>0</v>
      </c>
      <c r="I266" s="38"/>
      <c r="J266" s="38">
        <f t="shared" si="21"/>
        <v>0</v>
      </c>
      <c r="K266" s="40" t="str">
        <f>IF(J272=0,"-",J266/J272)</f>
        <v>-</v>
      </c>
      <c r="AA266"/>
    </row>
    <row r="267" spans="1:27">
      <c r="A267" s="11"/>
      <c r="B267" s="73"/>
      <c r="C267" s="33" t="str">
        <f>$C$39</f>
        <v>Other</v>
      </c>
      <c r="D267" s="38"/>
      <c r="E267" s="39">
        <f t="shared" si="20"/>
        <v>0</v>
      </c>
      <c r="F267" s="43"/>
      <c r="G267" s="38"/>
      <c r="H267" s="44">
        <v>0</v>
      </c>
      <c r="I267" s="38"/>
      <c r="J267" s="38">
        <f t="shared" si="21"/>
        <v>0</v>
      </c>
      <c r="K267" s="40" t="str">
        <f>IF(J272=0,"-",J267/J272)</f>
        <v>-</v>
      </c>
      <c r="AA267"/>
    </row>
    <row r="268" spans="1:27">
      <c r="A268" s="11"/>
      <c r="B268" s="73"/>
      <c r="C268" s="33" t="str">
        <f>$C$40</f>
        <v>Other</v>
      </c>
      <c r="D268" s="38"/>
      <c r="E268" s="39">
        <f t="shared" si="20"/>
        <v>0</v>
      </c>
      <c r="F268" s="43"/>
      <c r="G268" s="38"/>
      <c r="H268" s="44">
        <v>0</v>
      </c>
      <c r="I268" s="38"/>
      <c r="J268" s="38">
        <f t="shared" si="21"/>
        <v>0</v>
      </c>
      <c r="K268" s="40" t="str">
        <f>IF(J272=0,"-",J268/J272)</f>
        <v>-</v>
      </c>
      <c r="AA268"/>
    </row>
    <row r="269" spans="1:27">
      <c r="A269" s="11"/>
      <c r="B269" s="73"/>
      <c r="C269" s="33" t="str">
        <f>$C$41</f>
        <v>Other</v>
      </c>
      <c r="D269" s="38"/>
      <c r="E269" s="39">
        <f t="shared" si="20"/>
        <v>0</v>
      </c>
      <c r="F269" s="43"/>
      <c r="G269" s="38"/>
      <c r="H269" s="44">
        <v>0</v>
      </c>
      <c r="I269" s="38"/>
      <c r="J269" s="38">
        <f t="shared" si="21"/>
        <v>0</v>
      </c>
      <c r="K269" s="40" t="str">
        <f>IF(J272=0,"-",J269/J272)</f>
        <v>-</v>
      </c>
      <c r="AA269"/>
    </row>
    <row r="270" spans="1:27">
      <c r="A270" s="11"/>
      <c r="B270" s="73"/>
      <c r="C270" s="33" t="str">
        <f>$C$42</f>
        <v>Other</v>
      </c>
      <c r="D270" s="38">
        <f>D237</f>
        <v>0</v>
      </c>
      <c r="E270" s="39">
        <f t="shared" si="20"/>
        <v>0</v>
      </c>
      <c r="F270" s="43"/>
      <c r="G270" s="38"/>
      <c r="H270" s="44">
        <v>0</v>
      </c>
      <c r="I270" s="38"/>
      <c r="J270" s="38">
        <f t="shared" si="21"/>
        <v>0</v>
      </c>
      <c r="K270" s="40" t="str">
        <f>IF(J272=0,"-",J270/J272)</f>
        <v>-</v>
      </c>
      <c r="AA270"/>
    </row>
    <row r="271" spans="1:27">
      <c r="A271" s="11"/>
      <c r="B271" s="73"/>
      <c r="C271" s="33" t="str">
        <f>$C$43</f>
        <v>Other</v>
      </c>
      <c r="D271" s="38">
        <f>D238</f>
        <v>0</v>
      </c>
      <c r="E271" s="39">
        <f t="shared" si="20"/>
        <v>0</v>
      </c>
      <c r="F271" s="43"/>
      <c r="G271" s="60"/>
      <c r="H271" s="49">
        <v>0</v>
      </c>
      <c r="I271" s="60"/>
      <c r="J271" s="60">
        <f t="shared" si="21"/>
        <v>0</v>
      </c>
      <c r="K271" s="40" t="str">
        <f>IF(J272=0,"-",J271/J272)</f>
        <v>-</v>
      </c>
      <c r="AA271"/>
    </row>
    <row r="272" spans="1:27">
      <c r="A272" s="11"/>
      <c r="B272" s="74" t="s">
        <v>59</v>
      </c>
      <c r="C272" s="33"/>
      <c r="D272" s="33"/>
      <c r="E272" s="61">
        <f>ROUND(SUM(E257:E271),0)</f>
        <v>0</v>
      </c>
      <c r="F272" s="61">
        <f>ROUND(SUM(F257:F271),0)</f>
        <v>0</v>
      </c>
      <c r="G272" s="52">
        <f>IF($J272=0,0,(F272/$J272))</f>
        <v>0</v>
      </c>
      <c r="H272" s="54">
        <f>SUM(H257:H271)</f>
        <v>0</v>
      </c>
      <c r="I272" s="52">
        <f>IF($J272=0,0,(H272/$J272))</f>
        <v>0</v>
      </c>
      <c r="J272" s="61">
        <f>ROUND(SUM(J257:J271),0)</f>
        <v>0</v>
      </c>
      <c r="K272" s="55" t="str">
        <f>IF(J272=0,"-",J272/J272)</f>
        <v>-</v>
      </c>
      <c r="AA272"/>
    </row>
    <row r="273" spans="1:27">
      <c r="A273" s="11"/>
      <c r="B273" s="74"/>
      <c r="C273" s="33" t="s">
        <v>58</v>
      </c>
      <c r="D273" s="33"/>
      <c r="E273" s="62">
        <f>IF(E$78=0,0,(E272/E276))</f>
        <v>0</v>
      </c>
      <c r="F273" s="63">
        <f>IF(F276=0,0,(F272/F276))</f>
        <v>0</v>
      </c>
      <c r="G273" s="64"/>
      <c r="H273" s="63">
        <f>IF(H276=0,0,(H272/H276))</f>
        <v>0</v>
      </c>
      <c r="I273" s="45"/>
      <c r="J273" s="63">
        <f>IF(J276=0,0,(J272/J276))</f>
        <v>0</v>
      </c>
      <c r="K273" s="40"/>
      <c r="AA273"/>
    </row>
    <row r="274" spans="1:27">
      <c r="A274" s="11"/>
      <c r="B274" s="74" t="s">
        <v>79</v>
      </c>
      <c r="C274" s="34"/>
      <c r="D274" s="34"/>
      <c r="E274" s="39">
        <f>ROUND(+F274,0)</f>
        <v>0</v>
      </c>
      <c r="F274" s="43"/>
      <c r="G274" s="38"/>
      <c r="H274" s="43"/>
      <c r="I274" s="38"/>
      <c r="J274" s="38">
        <f>ROUND(F274+H274,0)</f>
        <v>0</v>
      </c>
      <c r="K274" s="35"/>
      <c r="AA274"/>
    </row>
    <row r="275" spans="1:27">
      <c r="A275" s="11"/>
      <c r="B275" s="75"/>
      <c r="C275" s="33" t="s">
        <v>58</v>
      </c>
      <c r="D275" s="33"/>
      <c r="E275" s="62">
        <f>IF(E276=0,0,(E274/E276))</f>
        <v>0</v>
      </c>
      <c r="F275" s="62">
        <f>IF(F276=0,0,(F274/F276))</f>
        <v>0</v>
      </c>
      <c r="G275" s="33"/>
      <c r="H275" s="62">
        <f>IF(H276=0,0,(H274/H276))</f>
        <v>0</v>
      </c>
      <c r="I275" s="33"/>
      <c r="J275" s="62">
        <f>IF(J276=0,0,(J274/J276))</f>
        <v>0</v>
      </c>
      <c r="K275" s="35"/>
      <c r="AA275"/>
    </row>
    <row r="276" spans="1:27">
      <c r="A276" s="11"/>
      <c r="B276" s="74" t="s">
        <v>49</v>
      </c>
      <c r="C276" s="33"/>
      <c r="D276" s="33"/>
      <c r="E276" s="61">
        <f>ROUND(E272+E274,0)</f>
        <v>0</v>
      </c>
      <c r="F276" s="61">
        <f>ROUND(F272+F274,0)</f>
        <v>0</v>
      </c>
      <c r="G276" s="65"/>
      <c r="H276" s="61">
        <f>ROUND(H272+H274,0)</f>
        <v>0</v>
      </c>
      <c r="I276" s="65"/>
      <c r="J276" s="61">
        <f>ROUND(J272+J274,0)</f>
        <v>0</v>
      </c>
      <c r="K276" s="35"/>
      <c r="AA276"/>
    </row>
    <row r="277" spans="1:27">
      <c r="A277" s="11"/>
      <c r="B277" s="73"/>
      <c r="C277" s="33" t="s">
        <v>69</v>
      </c>
      <c r="D277" s="33"/>
      <c r="E277" s="45">
        <f>IF(E$48=0,0,(E276/E$48))</f>
        <v>0</v>
      </c>
      <c r="F277" s="64">
        <f>IF(F$48=0,0,(F276/F$48))</f>
        <v>0</v>
      </c>
      <c r="G277" s="33"/>
      <c r="H277" s="64">
        <f>IF(H$48=0,0,(H276/H$48))</f>
        <v>0</v>
      </c>
      <c r="I277" s="33"/>
      <c r="J277" s="64">
        <f>IF(J$48=0,0,(J276/J$48))</f>
        <v>0</v>
      </c>
      <c r="K277" s="35"/>
      <c r="AA277"/>
    </row>
    <row r="278" spans="1:27">
      <c r="A278" s="11"/>
      <c r="B278" s="75"/>
      <c r="C278" s="32"/>
      <c r="D278" s="32"/>
      <c r="E278" s="32"/>
      <c r="F278" s="32"/>
      <c r="G278" s="32"/>
      <c r="H278" s="32"/>
      <c r="I278" s="32"/>
      <c r="J278" s="32"/>
      <c r="K278" s="41"/>
      <c r="AA278"/>
    </row>
    <row r="279" spans="1:27">
      <c r="A279" s="11"/>
      <c r="B279" s="76" t="s">
        <v>70</v>
      </c>
      <c r="C279" s="32"/>
      <c r="D279" s="32"/>
      <c r="E279" s="67">
        <f>+F279</f>
        <v>0</v>
      </c>
      <c r="F279" s="68"/>
      <c r="G279" s="67"/>
      <c r="H279" s="68"/>
      <c r="I279" s="67"/>
      <c r="J279" s="67">
        <f>F279+H279</f>
        <v>0</v>
      </c>
      <c r="K279" s="41"/>
      <c r="AA279"/>
    </row>
    <row r="280" spans="1:27">
      <c r="A280" s="11"/>
      <c r="B280" s="171" t="s">
        <v>178</v>
      </c>
      <c r="C280" s="32"/>
      <c r="D280" s="32"/>
      <c r="E280" s="67">
        <f>+F280</f>
        <v>0</v>
      </c>
      <c r="F280" s="68"/>
      <c r="G280" s="67"/>
      <c r="H280" s="68"/>
      <c r="I280" s="67"/>
      <c r="J280" s="67">
        <f>F280+H280</f>
        <v>0</v>
      </c>
      <c r="K280" s="41"/>
      <c r="AA280"/>
    </row>
    <row r="281" spans="1:27">
      <c r="A281" s="11"/>
      <c r="B281" s="76" t="s">
        <v>50</v>
      </c>
      <c r="C281" s="32"/>
      <c r="D281" s="32"/>
      <c r="E281" s="69">
        <f>IF(E279=0,0,ROUND((E276/E279),2))</f>
        <v>0</v>
      </c>
      <c r="F281" s="69">
        <f>IF(F279=0,0,ROUND((F276/F279),2))</f>
        <v>0</v>
      </c>
      <c r="G281" s="69"/>
      <c r="H281" s="69">
        <f>IF(H279=0,0,ROUND((H276/H279),2))</f>
        <v>0</v>
      </c>
      <c r="I281" s="69"/>
      <c r="J281" s="69">
        <f>IF(J279=0,0,ROUND((J276/J279),2))</f>
        <v>0</v>
      </c>
      <c r="K281" s="41"/>
      <c r="AA281"/>
    </row>
    <row r="282" spans="1:27">
      <c r="A282" s="11"/>
      <c r="B282" s="76" t="str">
        <f>CONCATENATE("Unit of Service Cost Requested from ",Control!$B$4)</f>
        <v>Unit of Service Cost Requested from LCRB</v>
      </c>
      <c r="C282" s="32"/>
      <c r="D282" s="32"/>
      <c r="E282" s="69">
        <f>IF(E280=0,,ROUND((E276/E280),2))</f>
        <v>0</v>
      </c>
      <c r="F282" s="69">
        <f>IF(F280=0,,ROUND((F276/F280),2))</f>
        <v>0</v>
      </c>
      <c r="G282" s="69"/>
      <c r="H282" s="69">
        <f>IF(H280=0,,ROUND((H276/H280),2))</f>
        <v>0</v>
      </c>
      <c r="I282" s="69"/>
      <c r="J282" s="69">
        <f>IF(J280=0,,ROUND((J276/J280),2))</f>
        <v>0</v>
      </c>
      <c r="K282" s="41"/>
      <c r="AA282"/>
    </row>
    <row r="283" spans="1:27" ht="3.75" customHeight="1">
      <c r="A283" s="11"/>
      <c r="B283" s="76"/>
      <c r="C283" s="32"/>
      <c r="D283" s="32"/>
      <c r="F283" s="116"/>
      <c r="G283" s="32"/>
      <c r="H283" s="32"/>
      <c r="I283" s="32"/>
      <c r="J283" s="32"/>
      <c r="K283" s="41"/>
      <c r="AA283"/>
    </row>
    <row r="284" spans="1:27" ht="16.5" customHeight="1" thickBot="1">
      <c r="A284" s="11"/>
      <c r="B284" s="171" t="s">
        <v>161</v>
      </c>
      <c r="C284" s="32"/>
      <c r="D284" s="32"/>
      <c r="E284" s="32"/>
      <c r="F284" s="78"/>
      <c r="G284" s="71"/>
      <c r="H284" s="71"/>
      <c r="I284" s="71"/>
      <c r="J284" s="70"/>
      <c r="K284" s="41"/>
      <c r="AA284"/>
    </row>
    <row r="285" spans="1:27" ht="15.75" thickBot="1">
      <c r="A285" s="11"/>
      <c r="B285" s="449" t="s">
        <v>51</v>
      </c>
      <c r="C285" s="450"/>
      <c r="D285" s="450"/>
      <c r="E285" s="77"/>
      <c r="F285" s="78"/>
      <c r="G285" s="79"/>
      <c r="H285" s="80"/>
      <c r="I285" s="80"/>
      <c r="J285" s="199"/>
      <c r="K285" s="81"/>
      <c r="AA285"/>
    </row>
    <row r="286" spans="1:27" ht="5.25" customHeight="1" thickBot="1">
      <c r="A286" s="11"/>
      <c r="B286" s="32"/>
      <c r="C286" s="32"/>
      <c r="D286" s="32"/>
      <c r="E286" s="32"/>
      <c r="F286" s="32"/>
      <c r="G286" s="32"/>
      <c r="H286" s="32"/>
      <c r="I286" s="32"/>
      <c r="J286" s="32"/>
      <c r="K286" s="32"/>
      <c r="AA286"/>
    </row>
    <row r="287" spans="1:27" ht="15.75" thickBot="1">
      <c r="A287" s="11"/>
      <c r="B287" s="201" t="s">
        <v>410</v>
      </c>
      <c r="C287" s="101"/>
      <c r="D287" s="237" t="str">
        <f>CONCATENATE($J$6,"U8")</f>
        <v>P3U8</v>
      </c>
      <c r="E287" s="32"/>
      <c r="F287" s="32"/>
      <c r="G287" s="32"/>
      <c r="H287" s="32"/>
      <c r="I287" s="32"/>
      <c r="J287" s="32"/>
      <c r="K287" s="32"/>
      <c r="AA287"/>
    </row>
    <row r="288" spans="1:27">
      <c r="A288" s="11"/>
      <c r="B288" s="453" t="s">
        <v>67</v>
      </c>
      <c r="C288" s="454"/>
      <c r="D288" s="102"/>
      <c r="E288" s="173" t="s">
        <v>162</v>
      </c>
      <c r="F288" s="455"/>
      <c r="G288" s="455"/>
      <c r="H288" s="456" t="s">
        <v>68</v>
      </c>
      <c r="I288" s="456"/>
      <c r="J288" s="103"/>
      <c r="K288" s="104"/>
      <c r="AA288"/>
    </row>
    <row r="289" spans="1:27" ht="26.25">
      <c r="A289" s="11"/>
      <c r="B289" s="451" t="s">
        <v>78</v>
      </c>
      <c r="C289" s="452"/>
      <c r="D289" s="452"/>
      <c r="E289" s="95" t="str">
        <f>+E8</f>
        <v>LCRB Recom</v>
      </c>
      <c r="F289" s="95" t="str">
        <f>+F8</f>
        <v>LCRB Request</v>
      </c>
      <c r="G289" s="95"/>
      <c r="H289" s="95" t="s">
        <v>55</v>
      </c>
      <c r="I289" s="95"/>
      <c r="J289" s="95" t="s">
        <v>64</v>
      </c>
      <c r="K289" s="96"/>
      <c r="AA289"/>
    </row>
    <row r="290" spans="1:27">
      <c r="A290" s="11"/>
      <c r="B290" s="73"/>
      <c r="C290" s="33" t="str">
        <f>$C$29</f>
        <v>Direct Clinical Staff Salaries from Salary Analysis</v>
      </c>
      <c r="D290" s="33"/>
      <c r="E290" s="39">
        <f>+F290</f>
        <v>0</v>
      </c>
      <c r="F290" s="338">
        <f>HLOOKUP(D287,'Salary Analysis'!$A$4:$HE$25,3,FALSE)</f>
        <v>0</v>
      </c>
      <c r="G290" s="38"/>
      <c r="H290" s="43">
        <v>0</v>
      </c>
      <c r="I290" s="38"/>
      <c r="J290" s="39">
        <f>F290+H290</f>
        <v>0</v>
      </c>
      <c r="K290" s="40" t="str">
        <f>IF(J305=0,"-",J290/J305)</f>
        <v>-</v>
      </c>
      <c r="AA290"/>
    </row>
    <row r="291" spans="1:27">
      <c r="A291" s="11"/>
      <c r="B291" s="73"/>
      <c r="C291" s="33" t="str">
        <f>$C$30</f>
        <v>Immediate Sup Salaries from Salary Analysis</v>
      </c>
      <c r="D291" s="33"/>
      <c r="E291" s="39">
        <f t="shared" ref="E291:E304" si="22">+F291</f>
        <v>0</v>
      </c>
      <c r="F291" s="338">
        <f>HLOOKUP(D287,'Salary Analysis'!$A$4:$HE$25,4,FALSE)</f>
        <v>0</v>
      </c>
      <c r="G291" s="38"/>
      <c r="H291" s="44">
        <v>0</v>
      </c>
      <c r="I291" s="38"/>
      <c r="J291" s="38">
        <f t="shared" ref="J291:J304" si="23">F291+H291</f>
        <v>0</v>
      </c>
      <c r="K291" s="40" t="str">
        <f>IF(J305=0,"-",J291/J305)</f>
        <v>-</v>
      </c>
      <c r="AA291"/>
    </row>
    <row r="292" spans="1:27">
      <c r="A292" s="11"/>
      <c r="B292" s="73"/>
      <c r="C292" s="33" t="str">
        <f>$C$31</f>
        <v>Clinical Staff Fringe Benefits</v>
      </c>
      <c r="D292" s="33"/>
      <c r="E292" s="39">
        <f t="shared" si="22"/>
        <v>0</v>
      </c>
      <c r="F292" s="43">
        <v>0</v>
      </c>
      <c r="G292" s="38"/>
      <c r="H292" s="44">
        <v>0</v>
      </c>
      <c r="I292" s="38"/>
      <c r="J292" s="38">
        <f t="shared" si="23"/>
        <v>0</v>
      </c>
      <c r="K292" s="40" t="str">
        <f>IF(J305=0,"-",J292/J305)</f>
        <v>-</v>
      </c>
      <c r="AA292"/>
    </row>
    <row r="293" spans="1:27">
      <c r="A293" s="11"/>
      <c r="B293" s="73"/>
      <c r="C293" s="33" t="str">
        <f>$C$32</f>
        <v>Utilities for Direct Client Service Areas</v>
      </c>
      <c r="D293" s="33"/>
      <c r="E293" s="39">
        <f t="shared" si="22"/>
        <v>0</v>
      </c>
      <c r="F293" s="43">
        <v>0</v>
      </c>
      <c r="G293" s="38"/>
      <c r="H293" s="44">
        <v>0</v>
      </c>
      <c r="I293" s="38"/>
      <c r="J293" s="38">
        <f t="shared" si="23"/>
        <v>0</v>
      </c>
      <c r="K293" s="40" t="str">
        <f>IF(J305=0,"-",J293/J305)</f>
        <v>-</v>
      </c>
      <c r="AA293"/>
    </row>
    <row r="294" spans="1:27">
      <c r="A294" s="11"/>
      <c r="B294" s="73"/>
      <c r="C294" s="33" t="str">
        <f>$C$33</f>
        <v>Telephone /Cell Phone/Internet</v>
      </c>
      <c r="D294" s="33"/>
      <c r="E294" s="39">
        <f t="shared" si="22"/>
        <v>0</v>
      </c>
      <c r="F294" s="43">
        <v>0</v>
      </c>
      <c r="G294" s="38"/>
      <c r="H294" s="44">
        <v>0</v>
      </c>
      <c r="I294" s="38"/>
      <c r="J294" s="38">
        <f t="shared" si="23"/>
        <v>0</v>
      </c>
      <c r="K294" s="40" t="str">
        <f>IF(J305=0,"-",J294/J305)</f>
        <v>-</v>
      </c>
      <c r="AA294"/>
    </row>
    <row r="295" spans="1:27">
      <c r="A295" s="11"/>
      <c r="B295" s="73"/>
      <c r="C295" s="33" t="str">
        <f>$C$34</f>
        <v>Consumable Supplies</v>
      </c>
      <c r="D295" s="33"/>
      <c r="E295" s="39">
        <f t="shared" si="22"/>
        <v>0</v>
      </c>
      <c r="F295" s="43">
        <v>0</v>
      </c>
      <c r="G295" s="38"/>
      <c r="H295" s="44">
        <v>0</v>
      </c>
      <c r="I295" s="38"/>
      <c r="J295" s="38">
        <f t="shared" si="23"/>
        <v>0</v>
      </c>
      <c r="K295" s="40" t="str">
        <f>IF(J305=0,"-",J295/J305)</f>
        <v>-</v>
      </c>
      <c r="AA295"/>
    </row>
    <row r="296" spans="1:27">
      <c r="A296" s="11"/>
      <c r="B296" s="73"/>
      <c r="C296" s="33" t="str">
        <f>$C$35</f>
        <v>Non-consumable Supplies</v>
      </c>
      <c r="D296" s="33"/>
      <c r="E296" s="39">
        <f t="shared" si="22"/>
        <v>0</v>
      </c>
      <c r="F296" s="43">
        <v>0</v>
      </c>
      <c r="G296" s="38"/>
      <c r="H296" s="44">
        <v>0</v>
      </c>
      <c r="I296" s="38"/>
      <c r="J296" s="38">
        <f t="shared" si="23"/>
        <v>0</v>
      </c>
      <c r="K296" s="40" t="str">
        <f>IF(J305=0,"-",J296/J305)</f>
        <v>-</v>
      </c>
      <c r="AA296"/>
    </row>
    <row r="297" spans="1:27">
      <c r="A297" s="11"/>
      <c r="B297" s="73"/>
      <c r="C297" s="33" t="str">
        <f>$C$36</f>
        <v>Printing</v>
      </c>
      <c r="D297" s="33"/>
      <c r="E297" s="39">
        <f t="shared" si="22"/>
        <v>0</v>
      </c>
      <c r="F297" s="43">
        <v>0</v>
      </c>
      <c r="G297" s="38"/>
      <c r="H297" s="44">
        <v>0</v>
      </c>
      <c r="I297" s="38"/>
      <c r="J297" s="38">
        <f t="shared" si="23"/>
        <v>0</v>
      </c>
      <c r="K297" s="40" t="str">
        <f>IF(J305=0,"-",J297/J305)</f>
        <v>-</v>
      </c>
      <c r="AA297"/>
    </row>
    <row r="298" spans="1:27">
      <c r="A298" s="11"/>
      <c r="B298" s="73"/>
      <c r="C298" s="33" t="str">
        <f>$C$37</f>
        <v>Mileage</v>
      </c>
      <c r="D298" s="33"/>
      <c r="E298" s="39">
        <f t="shared" si="22"/>
        <v>0</v>
      </c>
      <c r="F298" s="43">
        <v>0</v>
      </c>
      <c r="G298" s="38"/>
      <c r="H298" s="44">
        <v>0</v>
      </c>
      <c r="I298" s="38"/>
      <c r="J298" s="38">
        <f t="shared" si="23"/>
        <v>0</v>
      </c>
      <c r="K298" s="40" t="str">
        <f>IF(J305=0,"-",J298/J305)</f>
        <v>-</v>
      </c>
      <c r="AA298"/>
    </row>
    <row r="299" spans="1:27">
      <c r="A299" s="11"/>
      <c r="B299" s="73"/>
      <c r="C299" s="33" t="str">
        <f>$C$38</f>
        <v>Rent for Direct Client Service Areas</v>
      </c>
      <c r="D299" s="38"/>
      <c r="E299" s="39">
        <f t="shared" si="22"/>
        <v>0</v>
      </c>
      <c r="F299" s="43"/>
      <c r="G299" s="38"/>
      <c r="H299" s="44">
        <v>0</v>
      </c>
      <c r="I299" s="38"/>
      <c r="J299" s="38">
        <f t="shared" si="23"/>
        <v>0</v>
      </c>
      <c r="K299" s="40" t="str">
        <f>IF(J305=0,"-",J299/J305)</f>
        <v>-</v>
      </c>
      <c r="AA299"/>
    </row>
    <row r="300" spans="1:27">
      <c r="A300" s="11"/>
      <c r="B300" s="73"/>
      <c r="C300" s="33" t="str">
        <f>$C$39</f>
        <v>Other</v>
      </c>
      <c r="D300" s="38"/>
      <c r="E300" s="39">
        <f t="shared" si="22"/>
        <v>0</v>
      </c>
      <c r="F300" s="43"/>
      <c r="G300" s="38"/>
      <c r="H300" s="44">
        <v>0</v>
      </c>
      <c r="I300" s="38"/>
      <c r="J300" s="38">
        <f t="shared" si="23"/>
        <v>0</v>
      </c>
      <c r="K300" s="40" t="str">
        <f>IF(J305=0,"-",J300/J305)</f>
        <v>-</v>
      </c>
      <c r="AA300"/>
    </row>
    <row r="301" spans="1:27">
      <c r="A301" s="11"/>
      <c r="B301" s="73"/>
      <c r="C301" s="33" t="str">
        <f>$C$40</f>
        <v>Other</v>
      </c>
      <c r="D301" s="38"/>
      <c r="E301" s="39">
        <f t="shared" si="22"/>
        <v>0</v>
      </c>
      <c r="F301" s="43"/>
      <c r="G301" s="38"/>
      <c r="H301" s="44">
        <v>0</v>
      </c>
      <c r="I301" s="38"/>
      <c r="J301" s="38">
        <f t="shared" si="23"/>
        <v>0</v>
      </c>
      <c r="K301" s="40" t="str">
        <f>IF(J305=0,"-",J301/J305)</f>
        <v>-</v>
      </c>
      <c r="AA301"/>
    </row>
    <row r="302" spans="1:27">
      <c r="A302" s="11"/>
      <c r="B302" s="73"/>
      <c r="C302" s="33" t="str">
        <f>$C$41</f>
        <v>Other</v>
      </c>
      <c r="D302" s="38"/>
      <c r="E302" s="39">
        <f t="shared" si="22"/>
        <v>0</v>
      </c>
      <c r="F302" s="43"/>
      <c r="G302" s="38"/>
      <c r="H302" s="44">
        <v>0</v>
      </c>
      <c r="I302" s="38"/>
      <c r="J302" s="38">
        <f t="shared" si="23"/>
        <v>0</v>
      </c>
      <c r="K302" s="40" t="str">
        <f>IF(J305=0,"-",J302/J305)</f>
        <v>-</v>
      </c>
      <c r="AA302"/>
    </row>
    <row r="303" spans="1:27">
      <c r="A303" s="11"/>
      <c r="B303" s="73"/>
      <c r="C303" s="33" t="str">
        <f>$C$42</f>
        <v>Other</v>
      </c>
      <c r="D303" s="38">
        <f>D270</f>
        <v>0</v>
      </c>
      <c r="E303" s="39">
        <f t="shared" si="22"/>
        <v>0</v>
      </c>
      <c r="F303" s="43"/>
      <c r="G303" s="38"/>
      <c r="H303" s="44">
        <v>0</v>
      </c>
      <c r="I303" s="38"/>
      <c r="J303" s="38">
        <f t="shared" si="23"/>
        <v>0</v>
      </c>
      <c r="K303" s="40" t="str">
        <f>IF(J305=0,"-",J303/J305)</f>
        <v>-</v>
      </c>
      <c r="AA303"/>
    </row>
    <row r="304" spans="1:27">
      <c r="A304" s="11"/>
      <c r="B304" s="73"/>
      <c r="C304" s="33" t="str">
        <f>$C$43</f>
        <v>Other</v>
      </c>
      <c r="D304" s="38">
        <f>D271</f>
        <v>0</v>
      </c>
      <c r="E304" s="39">
        <f t="shared" si="22"/>
        <v>0</v>
      </c>
      <c r="F304" s="43"/>
      <c r="G304" s="60"/>
      <c r="H304" s="49">
        <v>0</v>
      </c>
      <c r="I304" s="60"/>
      <c r="J304" s="60">
        <f t="shared" si="23"/>
        <v>0</v>
      </c>
      <c r="K304" s="40" t="str">
        <f>IF(J305=0,"-",J304/J305)</f>
        <v>-</v>
      </c>
      <c r="AA304"/>
    </row>
    <row r="305" spans="1:27">
      <c r="A305" s="11"/>
      <c r="B305" s="74" t="s">
        <v>59</v>
      </c>
      <c r="C305" s="33"/>
      <c r="D305" s="33"/>
      <c r="E305" s="61">
        <f>ROUND(SUM(E290:E304),0)</f>
        <v>0</v>
      </c>
      <c r="F305" s="61">
        <f>ROUND(SUM(F290:F304),0)</f>
        <v>0</v>
      </c>
      <c r="G305" s="52">
        <f>IF($J305=0,0,(F305/$J305))</f>
        <v>0</v>
      </c>
      <c r="H305" s="54">
        <f>SUM(H290:H304)</f>
        <v>0</v>
      </c>
      <c r="I305" s="52">
        <f>IF($J305=0,0,(H305/$J305))</f>
        <v>0</v>
      </c>
      <c r="J305" s="61">
        <f>ROUND(SUM(J290:J304),0)</f>
        <v>0</v>
      </c>
      <c r="K305" s="55" t="str">
        <f>IF(J305=0,"-",J305/J305)</f>
        <v>-</v>
      </c>
      <c r="AA305"/>
    </row>
    <row r="306" spans="1:27">
      <c r="A306" s="11"/>
      <c r="B306" s="74"/>
      <c r="C306" s="33" t="s">
        <v>58</v>
      </c>
      <c r="D306" s="33"/>
      <c r="E306" s="62">
        <f>IF(E$78=0,0,(E305/E309))</f>
        <v>0</v>
      </c>
      <c r="F306" s="63">
        <f>IF(F309=0,0,(F305/F309))</f>
        <v>0</v>
      </c>
      <c r="G306" s="64"/>
      <c r="H306" s="63">
        <f>IF(H309=0,0,(H305/H309))</f>
        <v>0</v>
      </c>
      <c r="I306" s="45"/>
      <c r="J306" s="63">
        <f>IF(J309=0,0,(J305/J309))</f>
        <v>0</v>
      </c>
      <c r="K306" s="40"/>
      <c r="AA306"/>
    </row>
    <row r="307" spans="1:27">
      <c r="A307" s="11"/>
      <c r="B307" s="74" t="s">
        <v>79</v>
      </c>
      <c r="C307" s="34"/>
      <c r="D307" s="34"/>
      <c r="E307" s="39">
        <f>ROUND(+F307,0)</f>
        <v>0</v>
      </c>
      <c r="F307" s="43"/>
      <c r="G307" s="38"/>
      <c r="H307" s="43"/>
      <c r="I307" s="38"/>
      <c r="J307" s="38">
        <f>ROUND(F307+H307,0)</f>
        <v>0</v>
      </c>
      <c r="K307" s="35"/>
      <c r="AA307"/>
    </row>
    <row r="308" spans="1:27">
      <c r="A308" s="11"/>
      <c r="B308" s="75"/>
      <c r="C308" s="33" t="s">
        <v>58</v>
      </c>
      <c r="D308" s="33"/>
      <c r="E308" s="62">
        <f>IF(E309=0,0,(E307/E309))</f>
        <v>0</v>
      </c>
      <c r="F308" s="62">
        <f>IF(F309=0,0,(F307/F309))</f>
        <v>0</v>
      </c>
      <c r="G308" s="33"/>
      <c r="H308" s="62">
        <f>IF(H309=0,0,(H307/H309))</f>
        <v>0</v>
      </c>
      <c r="I308" s="33"/>
      <c r="J308" s="62">
        <f>IF(J309=0,0,(J307/J309))</f>
        <v>0</v>
      </c>
      <c r="K308" s="35"/>
      <c r="AA308"/>
    </row>
    <row r="309" spans="1:27">
      <c r="A309" s="11"/>
      <c r="B309" s="74" t="s">
        <v>49</v>
      </c>
      <c r="C309" s="33"/>
      <c r="D309" s="33"/>
      <c r="E309" s="61">
        <f>ROUND(E305+E307,0)</f>
        <v>0</v>
      </c>
      <c r="F309" s="61">
        <f>ROUND(F305+F307,0)</f>
        <v>0</v>
      </c>
      <c r="G309" s="65"/>
      <c r="H309" s="61">
        <f>ROUND(H305+H307,0)</f>
        <v>0</v>
      </c>
      <c r="I309" s="65"/>
      <c r="J309" s="61">
        <f>ROUND(J305+J307,0)</f>
        <v>0</v>
      </c>
      <c r="K309" s="35"/>
      <c r="AA309"/>
    </row>
    <row r="310" spans="1:27">
      <c r="A310" s="11"/>
      <c r="B310" s="73"/>
      <c r="C310" s="33" t="s">
        <v>69</v>
      </c>
      <c r="D310" s="33"/>
      <c r="E310" s="45">
        <f>IF(E$48=0,0,(E309/E$48))</f>
        <v>0</v>
      </c>
      <c r="F310" s="64">
        <f>IF(F$48=0,0,(F309/F$48))</f>
        <v>0</v>
      </c>
      <c r="G310" s="33"/>
      <c r="H310" s="64">
        <f>IF(H$48=0,0,(H309/H$48))</f>
        <v>0</v>
      </c>
      <c r="I310" s="33"/>
      <c r="J310" s="64">
        <f>IF(J$48=0,0,(J309/J$48))</f>
        <v>0</v>
      </c>
      <c r="K310" s="35"/>
      <c r="AA310"/>
    </row>
    <row r="311" spans="1:27" ht="5.25" customHeight="1">
      <c r="A311" s="11"/>
      <c r="B311" s="75"/>
      <c r="C311" s="32"/>
      <c r="D311" s="32"/>
      <c r="E311" s="32"/>
      <c r="F311" s="32"/>
      <c r="G311" s="32"/>
      <c r="H311" s="32"/>
      <c r="I311" s="32"/>
      <c r="J311" s="32"/>
      <c r="K311" s="41"/>
      <c r="AA311"/>
    </row>
    <row r="312" spans="1:27">
      <c r="A312" s="11"/>
      <c r="B312" s="76" t="s">
        <v>70</v>
      </c>
      <c r="C312" s="32"/>
      <c r="D312" s="32"/>
      <c r="E312" s="67">
        <f>+F312</f>
        <v>0</v>
      </c>
      <c r="F312" s="68"/>
      <c r="G312" s="67"/>
      <c r="H312" s="68"/>
      <c r="I312" s="67"/>
      <c r="J312" s="67">
        <f>F312+H312</f>
        <v>0</v>
      </c>
      <c r="K312" s="41"/>
      <c r="AA312"/>
    </row>
    <row r="313" spans="1:27">
      <c r="A313" s="11"/>
      <c r="B313" s="171" t="s">
        <v>178</v>
      </c>
      <c r="C313" s="32"/>
      <c r="D313" s="32"/>
      <c r="E313" s="67">
        <f>+F313</f>
        <v>0</v>
      </c>
      <c r="F313" s="68"/>
      <c r="G313" s="67"/>
      <c r="H313" s="68"/>
      <c r="I313" s="67"/>
      <c r="J313" s="67">
        <f>F313+H313</f>
        <v>0</v>
      </c>
      <c r="K313" s="41"/>
      <c r="AA313"/>
    </row>
    <row r="314" spans="1:27">
      <c r="A314" s="11"/>
      <c r="B314" s="76" t="s">
        <v>50</v>
      </c>
      <c r="C314" s="32"/>
      <c r="D314" s="32"/>
      <c r="E314" s="69">
        <f>IF(E312=0,0,ROUND((E309/E312),2))</f>
        <v>0</v>
      </c>
      <c r="F314" s="69">
        <f>IF(F312=0,0,ROUND((F309/F312),2))</f>
        <v>0</v>
      </c>
      <c r="G314" s="69"/>
      <c r="H314" s="69">
        <f>IF(H312=0,0,ROUND((H309/H312),2))</f>
        <v>0</v>
      </c>
      <c r="I314" s="69"/>
      <c r="J314" s="69">
        <f>IF(J312=0,0,ROUND((J309/J312),2))</f>
        <v>0</v>
      </c>
      <c r="K314" s="41"/>
      <c r="AA314"/>
    </row>
    <row r="315" spans="1:27">
      <c r="A315" s="11"/>
      <c r="B315" s="76" t="str">
        <f>CONCATENATE("Unit of Service Cost Requested from ",Control!$B$4)</f>
        <v>Unit of Service Cost Requested from LCRB</v>
      </c>
      <c r="C315" s="32"/>
      <c r="D315" s="32"/>
      <c r="E315" s="69">
        <f>IF(E313=0,,ROUND((E309/E313),2))</f>
        <v>0</v>
      </c>
      <c r="F315" s="69">
        <f>IF(F313=0,,ROUND((F309/F313),2))</f>
        <v>0</v>
      </c>
      <c r="G315" s="69"/>
      <c r="H315" s="69">
        <f>IF(H313=0,,ROUND((H309/H313),2))</f>
        <v>0</v>
      </c>
      <c r="I315" s="69"/>
      <c r="J315" s="69">
        <f>IF(J313=0,,ROUND((J309/J313),2))</f>
        <v>0</v>
      </c>
      <c r="K315" s="41"/>
      <c r="AA315"/>
    </row>
    <row r="316" spans="1:27" ht="4.5" customHeight="1">
      <c r="A316" s="11"/>
      <c r="B316" s="76"/>
      <c r="C316" s="32"/>
      <c r="D316" s="32"/>
      <c r="E316" s="116"/>
      <c r="F316" s="116"/>
      <c r="G316" s="32"/>
      <c r="H316" s="32"/>
      <c r="I316" s="32"/>
      <c r="J316" s="32"/>
      <c r="K316" s="41"/>
      <c r="AA316"/>
    </row>
    <row r="317" spans="1:27" ht="13.5" customHeight="1" thickBot="1">
      <c r="A317" s="11"/>
      <c r="B317" s="171" t="s">
        <v>161</v>
      </c>
      <c r="C317" s="32"/>
      <c r="D317" s="32"/>
      <c r="E317" s="32"/>
      <c r="F317" s="78"/>
      <c r="G317" s="71"/>
      <c r="H317" s="71"/>
      <c r="I317" s="71"/>
      <c r="J317" s="70"/>
      <c r="K317" s="41"/>
      <c r="AA317"/>
    </row>
    <row r="318" spans="1:27" ht="15.75" thickBot="1">
      <c r="A318" s="11"/>
      <c r="B318" s="449" t="s">
        <v>51</v>
      </c>
      <c r="C318" s="450"/>
      <c r="D318" s="450"/>
      <c r="E318" s="77"/>
      <c r="F318" s="78"/>
      <c r="G318" s="79"/>
      <c r="H318" s="80"/>
      <c r="I318" s="80"/>
      <c r="J318" s="199"/>
      <c r="K318" s="81"/>
      <c r="AA318"/>
    </row>
    <row r="319" spans="1:27" ht="8.25" customHeight="1" thickBot="1">
      <c r="A319" s="11"/>
      <c r="B319" s="32"/>
      <c r="C319" s="32"/>
      <c r="D319" s="32"/>
      <c r="E319" s="32"/>
      <c r="F319" s="32"/>
      <c r="G319" s="32"/>
      <c r="H319" s="32"/>
      <c r="I319" s="32"/>
      <c r="J319" s="32"/>
      <c r="K319" s="32"/>
      <c r="AA319"/>
    </row>
    <row r="320" spans="1:27" ht="15.75" thickBot="1">
      <c r="A320" s="11"/>
      <c r="B320" s="201" t="s">
        <v>411</v>
      </c>
      <c r="C320" s="101"/>
      <c r="D320" s="237" t="str">
        <f>CONCATENATE($J$6,"U9")</f>
        <v>P3U9</v>
      </c>
      <c r="E320" s="32"/>
      <c r="F320" s="32"/>
      <c r="G320" s="32"/>
      <c r="H320" s="32"/>
      <c r="I320" s="32"/>
      <c r="J320" s="32"/>
      <c r="K320" s="32"/>
      <c r="AA320"/>
    </row>
    <row r="321" spans="1:27">
      <c r="A321" s="11"/>
      <c r="B321" s="453" t="s">
        <v>67</v>
      </c>
      <c r="C321" s="454"/>
      <c r="D321" s="102"/>
      <c r="E321" s="173" t="s">
        <v>162</v>
      </c>
      <c r="F321" s="455"/>
      <c r="G321" s="455"/>
      <c r="H321" s="456" t="s">
        <v>68</v>
      </c>
      <c r="I321" s="456"/>
      <c r="J321" s="103"/>
      <c r="K321" s="104"/>
      <c r="AA321"/>
    </row>
    <row r="322" spans="1:27" ht="26.25">
      <c r="A322" s="11"/>
      <c r="B322" s="451" t="s">
        <v>78</v>
      </c>
      <c r="C322" s="452"/>
      <c r="D322" s="452"/>
      <c r="E322" s="95" t="str">
        <f>+E8</f>
        <v>LCRB Recom</v>
      </c>
      <c r="F322" s="95" t="str">
        <f>+F8</f>
        <v>LCRB Request</v>
      </c>
      <c r="G322" s="95"/>
      <c r="H322" s="95" t="s">
        <v>55</v>
      </c>
      <c r="I322" s="95"/>
      <c r="J322" s="95" t="s">
        <v>64</v>
      </c>
      <c r="K322" s="96"/>
      <c r="AA322"/>
    </row>
    <row r="323" spans="1:27">
      <c r="A323" s="11"/>
      <c r="B323" s="73"/>
      <c r="C323" s="33" t="str">
        <f>$C$29</f>
        <v>Direct Clinical Staff Salaries from Salary Analysis</v>
      </c>
      <c r="D323" s="33"/>
      <c r="E323" s="39">
        <f>+F323</f>
        <v>0</v>
      </c>
      <c r="F323" s="338">
        <f>HLOOKUP(D320,'Salary Analysis'!$A$4:$HE$25,3,FALSE)</f>
        <v>0</v>
      </c>
      <c r="G323" s="38"/>
      <c r="H323" s="43">
        <v>0</v>
      </c>
      <c r="I323" s="38"/>
      <c r="J323" s="39">
        <f>F323+H323</f>
        <v>0</v>
      </c>
      <c r="K323" s="40" t="str">
        <f>IF(J338=0,"-",J323/J338)</f>
        <v>-</v>
      </c>
      <c r="AA323"/>
    </row>
    <row r="324" spans="1:27">
      <c r="A324" s="11"/>
      <c r="B324" s="73"/>
      <c r="C324" s="33" t="str">
        <f>$C$30</f>
        <v>Immediate Sup Salaries from Salary Analysis</v>
      </c>
      <c r="D324" s="33"/>
      <c r="E324" s="39">
        <f t="shared" ref="E324:E337" si="24">+F324</f>
        <v>0</v>
      </c>
      <c r="F324" s="338">
        <f>HLOOKUP(D320,'Salary Analysis'!$A$4:$HE$25,4,FALSE)</f>
        <v>0</v>
      </c>
      <c r="G324" s="38"/>
      <c r="H324" s="44">
        <v>0</v>
      </c>
      <c r="I324" s="38"/>
      <c r="J324" s="38">
        <f t="shared" ref="J324:J337" si="25">F324+H324</f>
        <v>0</v>
      </c>
      <c r="K324" s="40" t="str">
        <f>IF(J338=0,"-",J324/J338)</f>
        <v>-</v>
      </c>
      <c r="AA324"/>
    </row>
    <row r="325" spans="1:27">
      <c r="A325" s="11"/>
      <c r="B325" s="73"/>
      <c r="C325" s="33" t="str">
        <f>$C$31</f>
        <v>Clinical Staff Fringe Benefits</v>
      </c>
      <c r="D325" s="33"/>
      <c r="E325" s="39">
        <f t="shared" si="24"/>
        <v>0</v>
      </c>
      <c r="F325" s="43">
        <v>0</v>
      </c>
      <c r="G325" s="38"/>
      <c r="H325" s="44">
        <v>0</v>
      </c>
      <c r="I325" s="38"/>
      <c r="J325" s="38">
        <f t="shared" si="25"/>
        <v>0</v>
      </c>
      <c r="K325" s="40" t="str">
        <f>IF(J338=0,"-",J325/J338)</f>
        <v>-</v>
      </c>
      <c r="AA325"/>
    </row>
    <row r="326" spans="1:27">
      <c r="A326" s="11"/>
      <c r="B326" s="73"/>
      <c r="C326" s="33" t="str">
        <f>$C$32</f>
        <v>Utilities for Direct Client Service Areas</v>
      </c>
      <c r="D326" s="33"/>
      <c r="E326" s="39">
        <f t="shared" si="24"/>
        <v>0</v>
      </c>
      <c r="F326" s="43">
        <v>0</v>
      </c>
      <c r="G326" s="38"/>
      <c r="H326" s="44">
        <v>0</v>
      </c>
      <c r="I326" s="38"/>
      <c r="J326" s="38">
        <f t="shared" si="25"/>
        <v>0</v>
      </c>
      <c r="K326" s="40" t="str">
        <f>IF(J338=0,"-",J326/J338)</f>
        <v>-</v>
      </c>
      <c r="AA326"/>
    </row>
    <row r="327" spans="1:27">
      <c r="A327" s="11"/>
      <c r="B327" s="73"/>
      <c r="C327" s="33" t="str">
        <f>$C$33</f>
        <v>Telephone /Cell Phone/Internet</v>
      </c>
      <c r="D327" s="33"/>
      <c r="E327" s="39">
        <f t="shared" si="24"/>
        <v>0</v>
      </c>
      <c r="F327" s="43">
        <v>0</v>
      </c>
      <c r="G327" s="38"/>
      <c r="H327" s="44">
        <v>0</v>
      </c>
      <c r="I327" s="38"/>
      <c r="J327" s="38">
        <f t="shared" si="25"/>
        <v>0</v>
      </c>
      <c r="K327" s="40" t="str">
        <f>IF(J338=0,"-",J327/J338)</f>
        <v>-</v>
      </c>
      <c r="AA327"/>
    </row>
    <row r="328" spans="1:27">
      <c r="A328" s="11"/>
      <c r="B328" s="73"/>
      <c r="C328" s="33" t="str">
        <f>$C$34</f>
        <v>Consumable Supplies</v>
      </c>
      <c r="D328" s="33"/>
      <c r="E328" s="39">
        <f t="shared" si="24"/>
        <v>0</v>
      </c>
      <c r="F328" s="43">
        <v>0</v>
      </c>
      <c r="G328" s="38"/>
      <c r="H328" s="44">
        <v>0</v>
      </c>
      <c r="I328" s="38"/>
      <c r="J328" s="38">
        <f t="shared" si="25"/>
        <v>0</v>
      </c>
      <c r="K328" s="40" t="str">
        <f>IF(J338=0,"-",J328/J338)</f>
        <v>-</v>
      </c>
      <c r="AA328"/>
    </row>
    <row r="329" spans="1:27">
      <c r="A329" s="11"/>
      <c r="B329" s="73"/>
      <c r="C329" s="33" t="str">
        <f>$C$35</f>
        <v>Non-consumable Supplies</v>
      </c>
      <c r="D329" s="33"/>
      <c r="E329" s="39">
        <f t="shared" si="24"/>
        <v>0</v>
      </c>
      <c r="F329" s="43">
        <v>0</v>
      </c>
      <c r="G329" s="38"/>
      <c r="H329" s="44">
        <v>0</v>
      </c>
      <c r="I329" s="38"/>
      <c r="J329" s="38">
        <f t="shared" si="25"/>
        <v>0</v>
      </c>
      <c r="K329" s="40" t="str">
        <f>IF(J338=0,"-",J329/J338)</f>
        <v>-</v>
      </c>
      <c r="AA329"/>
    </row>
    <row r="330" spans="1:27">
      <c r="A330" s="11"/>
      <c r="B330" s="73"/>
      <c r="C330" s="33" t="str">
        <f>$C$36</f>
        <v>Printing</v>
      </c>
      <c r="D330" s="33"/>
      <c r="E330" s="39">
        <f t="shared" si="24"/>
        <v>0</v>
      </c>
      <c r="F330" s="43">
        <v>0</v>
      </c>
      <c r="G330" s="38"/>
      <c r="H330" s="44">
        <v>0</v>
      </c>
      <c r="I330" s="38"/>
      <c r="J330" s="38">
        <f t="shared" si="25"/>
        <v>0</v>
      </c>
      <c r="K330" s="40" t="str">
        <f>IF(J338=0,"-",J330/J338)</f>
        <v>-</v>
      </c>
      <c r="AA330"/>
    </row>
    <row r="331" spans="1:27">
      <c r="A331" s="11"/>
      <c r="B331" s="73"/>
      <c r="C331" s="33" t="str">
        <f>$C$37</f>
        <v>Mileage</v>
      </c>
      <c r="D331" s="33"/>
      <c r="E331" s="39">
        <f t="shared" si="24"/>
        <v>0</v>
      </c>
      <c r="F331" s="43">
        <v>0</v>
      </c>
      <c r="G331" s="38"/>
      <c r="H331" s="44">
        <v>0</v>
      </c>
      <c r="I331" s="38"/>
      <c r="J331" s="38">
        <f t="shared" si="25"/>
        <v>0</v>
      </c>
      <c r="K331" s="40" t="str">
        <f>IF(J338=0,"-",J331/J338)</f>
        <v>-</v>
      </c>
      <c r="AA331"/>
    </row>
    <row r="332" spans="1:27">
      <c r="A332" s="11"/>
      <c r="B332" s="73"/>
      <c r="C332" s="33" t="str">
        <f>$C$38</f>
        <v>Rent for Direct Client Service Areas</v>
      </c>
      <c r="D332" s="38"/>
      <c r="E332" s="39">
        <f t="shared" si="24"/>
        <v>0</v>
      </c>
      <c r="F332" s="43"/>
      <c r="G332" s="38"/>
      <c r="H332" s="44">
        <v>0</v>
      </c>
      <c r="I332" s="38"/>
      <c r="J332" s="38">
        <f t="shared" si="25"/>
        <v>0</v>
      </c>
      <c r="K332" s="40" t="str">
        <f>IF(J338=0,"-",J332/J338)</f>
        <v>-</v>
      </c>
      <c r="AA332"/>
    </row>
    <row r="333" spans="1:27">
      <c r="A333" s="11"/>
      <c r="B333" s="73"/>
      <c r="C333" s="33" t="str">
        <f>$C$39</f>
        <v>Other</v>
      </c>
      <c r="D333" s="38"/>
      <c r="E333" s="39">
        <f t="shared" si="24"/>
        <v>0</v>
      </c>
      <c r="F333" s="43"/>
      <c r="G333" s="38"/>
      <c r="H333" s="44">
        <v>0</v>
      </c>
      <c r="I333" s="38"/>
      <c r="J333" s="38">
        <f t="shared" si="25"/>
        <v>0</v>
      </c>
      <c r="K333" s="40" t="str">
        <f>IF(J338=0,"-",J333/J338)</f>
        <v>-</v>
      </c>
      <c r="AA333"/>
    </row>
    <row r="334" spans="1:27">
      <c r="A334" s="11"/>
      <c r="B334" s="73"/>
      <c r="C334" s="33" t="str">
        <f>$C$40</f>
        <v>Other</v>
      </c>
      <c r="D334" s="38"/>
      <c r="E334" s="39">
        <f t="shared" si="24"/>
        <v>0</v>
      </c>
      <c r="F334" s="43"/>
      <c r="G334" s="38"/>
      <c r="H334" s="44">
        <v>0</v>
      </c>
      <c r="I334" s="38"/>
      <c r="J334" s="38">
        <f t="shared" si="25"/>
        <v>0</v>
      </c>
      <c r="K334" s="40" t="str">
        <f>IF(J338=0,"-",J334/J338)</f>
        <v>-</v>
      </c>
      <c r="AA334"/>
    </row>
    <row r="335" spans="1:27">
      <c r="A335" s="11"/>
      <c r="B335" s="73"/>
      <c r="C335" s="33" t="str">
        <f>$C$41</f>
        <v>Other</v>
      </c>
      <c r="D335" s="38"/>
      <c r="E335" s="39">
        <f t="shared" si="24"/>
        <v>0</v>
      </c>
      <c r="F335" s="43"/>
      <c r="G335" s="38"/>
      <c r="H335" s="44">
        <v>0</v>
      </c>
      <c r="I335" s="38"/>
      <c r="J335" s="38">
        <f t="shared" si="25"/>
        <v>0</v>
      </c>
      <c r="K335" s="40" t="str">
        <f>IF(J338=0,"-",J335/J338)</f>
        <v>-</v>
      </c>
      <c r="AA335"/>
    </row>
    <row r="336" spans="1:27">
      <c r="A336" s="11"/>
      <c r="B336" s="73"/>
      <c r="C336" s="33" t="str">
        <f>$C$42</f>
        <v>Other</v>
      </c>
      <c r="D336" s="38">
        <f>D303</f>
        <v>0</v>
      </c>
      <c r="E336" s="39">
        <f t="shared" si="24"/>
        <v>0</v>
      </c>
      <c r="F336" s="43"/>
      <c r="G336" s="38"/>
      <c r="H336" s="44">
        <v>0</v>
      </c>
      <c r="I336" s="38"/>
      <c r="J336" s="38">
        <f t="shared" si="25"/>
        <v>0</v>
      </c>
      <c r="K336" s="40" t="str">
        <f>IF(J338=0,"-",J336/J338)</f>
        <v>-</v>
      </c>
      <c r="AA336"/>
    </row>
    <row r="337" spans="1:27">
      <c r="A337" s="11"/>
      <c r="B337" s="73"/>
      <c r="C337" s="33" t="str">
        <f>$C$43</f>
        <v>Other</v>
      </c>
      <c r="D337" s="38">
        <f>D304</f>
        <v>0</v>
      </c>
      <c r="E337" s="39">
        <f t="shared" si="24"/>
        <v>0</v>
      </c>
      <c r="F337" s="43"/>
      <c r="G337" s="60"/>
      <c r="H337" s="49">
        <v>0</v>
      </c>
      <c r="I337" s="60"/>
      <c r="J337" s="60">
        <f t="shared" si="25"/>
        <v>0</v>
      </c>
      <c r="K337" s="40" t="str">
        <f>IF(J338=0,"-",J337/J338)</f>
        <v>-</v>
      </c>
      <c r="AA337"/>
    </row>
    <row r="338" spans="1:27">
      <c r="A338" s="11"/>
      <c r="B338" s="74" t="s">
        <v>59</v>
      </c>
      <c r="C338" s="33"/>
      <c r="D338" s="33"/>
      <c r="E338" s="61">
        <f>ROUND(SUM(E323:E337),0)</f>
        <v>0</v>
      </c>
      <c r="F338" s="61">
        <f>ROUND(SUM(F323:F337),0)</f>
        <v>0</v>
      </c>
      <c r="G338" s="52">
        <f>IF($J338=0,0,(F338/$J338))</f>
        <v>0</v>
      </c>
      <c r="H338" s="54">
        <f>SUM(H323:H337)</f>
        <v>0</v>
      </c>
      <c r="I338" s="52">
        <f>IF($J338=0,0,(H338/$J338))</f>
        <v>0</v>
      </c>
      <c r="J338" s="61">
        <f>ROUND(SUM(J323:J337),0)</f>
        <v>0</v>
      </c>
      <c r="K338" s="55" t="str">
        <f>IF(J338=0,"-",J338/J338)</f>
        <v>-</v>
      </c>
      <c r="AA338"/>
    </row>
    <row r="339" spans="1:27">
      <c r="A339" s="11"/>
      <c r="B339" s="74"/>
      <c r="C339" s="33" t="s">
        <v>58</v>
      </c>
      <c r="D339" s="33"/>
      <c r="E339" s="62">
        <f>IF(E$78=0,0,(E338/E342))</f>
        <v>0</v>
      </c>
      <c r="F339" s="63">
        <f>IF(F342=0,0,(F338/F342))</f>
        <v>0</v>
      </c>
      <c r="G339" s="64"/>
      <c r="H339" s="63">
        <f>IF(H342=0,0,(H338/H342))</f>
        <v>0</v>
      </c>
      <c r="I339" s="45"/>
      <c r="J339" s="63">
        <f>IF(J342=0,0,(J338/J342))</f>
        <v>0</v>
      </c>
      <c r="K339" s="40"/>
      <c r="AA339"/>
    </row>
    <row r="340" spans="1:27">
      <c r="A340" s="11"/>
      <c r="B340" s="74" t="s">
        <v>79</v>
      </c>
      <c r="C340" s="34"/>
      <c r="D340" s="34"/>
      <c r="E340" s="39">
        <f>ROUND(+F340,0)</f>
        <v>0</v>
      </c>
      <c r="F340" s="43"/>
      <c r="G340" s="38"/>
      <c r="H340" s="43"/>
      <c r="I340" s="38"/>
      <c r="J340" s="38">
        <f>ROUND(F340+H340,0)</f>
        <v>0</v>
      </c>
      <c r="K340" s="35"/>
      <c r="AA340"/>
    </row>
    <row r="341" spans="1:27">
      <c r="A341" s="11"/>
      <c r="B341" s="75"/>
      <c r="C341" s="33" t="s">
        <v>58</v>
      </c>
      <c r="D341" s="33"/>
      <c r="E341" s="62">
        <f>IF(E342=0,0,(E340/E342))</f>
        <v>0</v>
      </c>
      <c r="F341" s="62">
        <f>IF(F342=0,0,(F340/F342))</f>
        <v>0</v>
      </c>
      <c r="G341" s="33"/>
      <c r="H341" s="62">
        <f>IF(H342=0,0,(H340/H342))</f>
        <v>0</v>
      </c>
      <c r="I341" s="33"/>
      <c r="J341" s="62">
        <f>IF(J342=0,0,(J340/J342))</f>
        <v>0</v>
      </c>
      <c r="K341" s="35"/>
      <c r="AA341"/>
    </row>
    <row r="342" spans="1:27">
      <c r="A342" s="11"/>
      <c r="B342" s="74" t="s">
        <v>49</v>
      </c>
      <c r="C342" s="33"/>
      <c r="D342" s="33"/>
      <c r="E342" s="61">
        <f>ROUND(E338+E340,0)</f>
        <v>0</v>
      </c>
      <c r="F342" s="61">
        <f>ROUND(F338+F340,0)</f>
        <v>0</v>
      </c>
      <c r="G342" s="65"/>
      <c r="H342" s="61">
        <f>ROUND(H338+H340,0)</f>
        <v>0</v>
      </c>
      <c r="I342" s="65"/>
      <c r="J342" s="61">
        <f>ROUND(J338+J340,0)</f>
        <v>0</v>
      </c>
      <c r="K342" s="35"/>
      <c r="AA342"/>
    </row>
    <row r="343" spans="1:27">
      <c r="A343" s="11"/>
      <c r="B343" s="73"/>
      <c r="C343" s="33" t="s">
        <v>69</v>
      </c>
      <c r="D343" s="33"/>
      <c r="E343" s="45">
        <f>IF(E$48=0,0,(E342/E$48))</f>
        <v>0</v>
      </c>
      <c r="F343" s="64">
        <f>IF(F$48=0,0,(F342/F$48))</f>
        <v>0</v>
      </c>
      <c r="G343" s="33"/>
      <c r="H343" s="64">
        <f>IF(H$48=0,0,(H342/H$48))</f>
        <v>0</v>
      </c>
      <c r="I343" s="33"/>
      <c r="J343" s="64">
        <f>IF(J$48=0,0,(J342/J$48))</f>
        <v>0</v>
      </c>
      <c r="K343" s="35"/>
      <c r="AA343"/>
    </row>
    <row r="344" spans="1:27">
      <c r="A344" s="11"/>
      <c r="B344" s="75"/>
      <c r="C344" s="32"/>
      <c r="D344" s="32"/>
      <c r="E344" s="32"/>
      <c r="F344" s="32"/>
      <c r="G344" s="32"/>
      <c r="H344" s="32"/>
      <c r="I344" s="32"/>
      <c r="J344" s="32"/>
      <c r="K344" s="41"/>
      <c r="AA344"/>
    </row>
    <row r="345" spans="1:27">
      <c r="A345" s="11"/>
      <c r="B345" s="76" t="s">
        <v>70</v>
      </c>
      <c r="C345" s="32"/>
      <c r="D345" s="32"/>
      <c r="E345" s="67">
        <f>+F345</f>
        <v>0</v>
      </c>
      <c r="F345" s="68"/>
      <c r="G345" s="67"/>
      <c r="H345" s="68"/>
      <c r="I345" s="67"/>
      <c r="J345" s="67">
        <f>F345+H345</f>
        <v>0</v>
      </c>
      <c r="K345" s="41"/>
      <c r="AA345"/>
    </row>
    <row r="346" spans="1:27">
      <c r="A346" s="11"/>
      <c r="B346" s="171" t="s">
        <v>178</v>
      </c>
      <c r="C346" s="32"/>
      <c r="D346" s="32"/>
      <c r="E346" s="67">
        <f>+F346</f>
        <v>0</v>
      </c>
      <c r="F346" s="68"/>
      <c r="G346" s="67"/>
      <c r="H346" s="68"/>
      <c r="I346" s="67"/>
      <c r="J346" s="67">
        <f>F346+H346</f>
        <v>0</v>
      </c>
      <c r="K346" s="41"/>
      <c r="AA346"/>
    </row>
    <row r="347" spans="1:27">
      <c r="A347" s="11"/>
      <c r="B347" s="76" t="s">
        <v>50</v>
      </c>
      <c r="C347" s="32"/>
      <c r="D347" s="32"/>
      <c r="E347" s="69">
        <f>IF(E345=0,0,ROUND((E342/E345),2))</f>
        <v>0</v>
      </c>
      <c r="F347" s="69">
        <f>IF(F345=0,0,ROUND((F342/F345),2))</f>
        <v>0</v>
      </c>
      <c r="G347" s="69"/>
      <c r="H347" s="69">
        <f>IF(H345=0,0,ROUND((H342/H345),2))</f>
        <v>0</v>
      </c>
      <c r="I347" s="69"/>
      <c r="J347" s="69">
        <f>IF(J345=0,0,ROUND((J342/J345),2))</f>
        <v>0</v>
      </c>
      <c r="K347" s="41"/>
      <c r="AA347"/>
    </row>
    <row r="348" spans="1:27">
      <c r="A348" s="11"/>
      <c r="B348" s="76" t="str">
        <f>CONCATENATE("Unit of Service Cost Requested from ",Control!$B$4)</f>
        <v>Unit of Service Cost Requested from LCRB</v>
      </c>
      <c r="C348" s="32"/>
      <c r="D348" s="32"/>
      <c r="E348" s="69">
        <f>IF(E346=0,,ROUND((E342/E346),2))</f>
        <v>0</v>
      </c>
      <c r="F348" s="69">
        <f>IF(F346=0,,ROUND((F342/F346),2))</f>
        <v>0</v>
      </c>
      <c r="G348" s="69"/>
      <c r="H348" s="69">
        <f>IF(H346=0,,ROUND((H342/H346),2))</f>
        <v>0</v>
      </c>
      <c r="I348" s="69"/>
      <c r="J348" s="69">
        <f>IF(J346=0,,ROUND((J342/J346),2))</f>
        <v>0</v>
      </c>
      <c r="K348" s="41"/>
      <c r="AA348"/>
    </row>
    <row r="349" spans="1:27" ht="6" customHeight="1">
      <c r="A349" s="11"/>
      <c r="B349" s="76"/>
      <c r="C349" s="32"/>
      <c r="D349" s="32"/>
      <c r="E349" s="116"/>
      <c r="F349" s="116"/>
      <c r="G349" s="32"/>
      <c r="H349" s="32"/>
      <c r="I349" s="32"/>
      <c r="J349" s="32"/>
      <c r="K349" s="41"/>
      <c r="AA349"/>
    </row>
    <row r="350" spans="1:27" ht="15" customHeight="1" thickBot="1">
      <c r="A350" s="11"/>
      <c r="B350" s="171" t="s">
        <v>161</v>
      </c>
      <c r="C350" s="32"/>
      <c r="D350" s="32"/>
      <c r="E350" s="32"/>
      <c r="F350" s="78"/>
      <c r="G350" s="71"/>
      <c r="H350" s="71"/>
      <c r="I350" s="71"/>
      <c r="J350" s="70"/>
      <c r="K350" s="41"/>
      <c r="AA350"/>
    </row>
    <row r="351" spans="1:27" ht="15.75" thickBot="1">
      <c r="A351" s="11"/>
      <c r="B351" s="449" t="s">
        <v>51</v>
      </c>
      <c r="C351" s="450"/>
      <c r="D351" s="450"/>
      <c r="E351" s="77"/>
      <c r="F351" s="78"/>
      <c r="G351" s="79"/>
      <c r="H351" s="80"/>
      <c r="I351" s="80"/>
      <c r="J351" s="199"/>
      <c r="K351" s="81"/>
      <c r="AA351"/>
    </row>
    <row r="352" spans="1:27" ht="5.25" customHeight="1" thickBot="1">
      <c r="A352" s="11"/>
      <c r="B352" s="32"/>
      <c r="C352" s="32"/>
      <c r="D352" s="32"/>
      <c r="E352" s="32"/>
      <c r="F352" s="32"/>
      <c r="G352" s="32"/>
      <c r="H352" s="32"/>
      <c r="I352" s="32"/>
      <c r="J352" s="32"/>
      <c r="K352" s="32"/>
      <c r="AA352"/>
    </row>
    <row r="353" spans="1:27" ht="15.75" thickBot="1">
      <c r="A353" s="11"/>
      <c r="B353" s="201" t="s">
        <v>412</v>
      </c>
      <c r="C353" s="101"/>
      <c r="D353" s="237" t="str">
        <f>CONCATENATE($J$6,"U10")</f>
        <v>P3U10</v>
      </c>
      <c r="E353" s="32"/>
      <c r="F353" s="32"/>
      <c r="G353" s="32"/>
      <c r="H353" s="32"/>
      <c r="I353" s="32"/>
      <c r="J353" s="32"/>
      <c r="K353" s="32"/>
      <c r="AA353"/>
    </row>
    <row r="354" spans="1:27">
      <c r="A354" s="11"/>
      <c r="B354" s="453" t="s">
        <v>67</v>
      </c>
      <c r="C354" s="454"/>
      <c r="D354" s="102"/>
      <c r="E354" s="173" t="s">
        <v>162</v>
      </c>
      <c r="F354" s="455"/>
      <c r="G354" s="455"/>
      <c r="H354" s="456" t="s">
        <v>68</v>
      </c>
      <c r="I354" s="456"/>
      <c r="J354" s="103"/>
      <c r="K354" s="104"/>
      <c r="AA354"/>
    </row>
    <row r="355" spans="1:27" ht="26.25">
      <c r="A355" s="11"/>
      <c r="B355" s="451" t="s">
        <v>78</v>
      </c>
      <c r="C355" s="452"/>
      <c r="D355" s="452"/>
      <c r="E355" s="95" t="str">
        <f>+E8</f>
        <v>LCRB Recom</v>
      </c>
      <c r="F355" s="95" t="str">
        <f>+F8</f>
        <v>LCRB Request</v>
      </c>
      <c r="G355" s="95"/>
      <c r="H355" s="95" t="s">
        <v>55</v>
      </c>
      <c r="I355" s="95"/>
      <c r="J355" s="95" t="s">
        <v>64</v>
      </c>
      <c r="K355" s="96"/>
      <c r="AA355"/>
    </row>
    <row r="356" spans="1:27">
      <c r="A356" s="11"/>
      <c r="B356" s="73"/>
      <c r="C356" s="33" t="str">
        <f>$C$29</f>
        <v>Direct Clinical Staff Salaries from Salary Analysis</v>
      </c>
      <c r="D356" s="33"/>
      <c r="E356" s="39">
        <f>+F356</f>
        <v>0</v>
      </c>
      <c r="F356" s="338">
        <f>HLOOKUP(D353,'Salary Analysis'!$A$4:$HE$25,3,FALSE)</f>
        <v>0</v>
      </c>
      <c r="G356" s="38"/>
      <c r="H356" s="43">
        <v>0</v>
      </c>
      <c r="I356" s="38"/>
      <c r="J356" s="39">
        <f>F356+H356</f>
        <v>0</v>
      </c>
      <c r="K356" s="40" t="str">
        <f>IF(J371=0,"-",J356/J371)</f>
        <v>-</v>
      </c>
      <c r="AA356"/>
    </row>
    <row r="357" spans="1:27">
      <c r="A357" s="11"/>
      <c r="B357" s="73"/>
      <c r="C357" s="33" t="str">
        <f>$C$30</f>
        <v>Immediate Sup Salaries from Salary Analysis</v>
      </c>
      <c r="D357" s="33"/>
      <c r="E357" s="39">
        <f t="shared" ref="E357:E370" si="26">+F357</f>
        <v>0</v>
      </c>
      <c r="F357" s="338">
        <f>HLOOKUP(D353,'Salary Analysis'!$A$4:$HE$25,4,FALSE)</f>
        <v>0</v>
      </c>
      <c r="G357" s="38"/>
      <c r="H357" s="44">
        <v>0</v>
      </c>
      <c r="I357" s="38"/>
      <c r="J357" s="38">
        <f t="shared" ref="J357:J370" si="27">F357+H357</f>
        <v>0</v>
      </c>
      <c r="K357" s="40" t="str">
        <f>IF(J371=0,"-",J357/J371)</f>
        <v>-</v>
      </c>
      <c r="AA357"/>
    </row>
    <row r="358" spans="1:27">
      <c r="A358" s="11"/>
      <c r="B358" s="73"/>
      <c r="C358" s="33" t="str">
        <f>$C$31</f>
        <v>Clinical Staff Fringe Benefits</v>
      </c>
      <c r="D358" s="33"/>
      <c r="E358" s="39">
        <f t="shared" si="26"/>
        <v>0</v>
      </c>
      <c r="F358" s="43">
        <v>0</v>
      </c>
      <c r="G358" s="38"/>
      <c r="H358" s="44">
        <v>0</v>
      </c>
      <c r="I358" s="38"/>
      <c r="J358" s="38">
        <f t="shared" si="27"/>
        <v>0</v>
      </c>
      <c r="K358" s="40" t="str">
        <f>IF(J371=0,"-",J358/J371)</f>
        <v>-</v>
      </c>
      <c r="AA358"/>
    </row>
    <row r="359" spans="1:27">
      <c r="A359" s="11"/>
      <c r="B359" s="73"/>
      <c r="C359" s="33" t="str">
        <f>$C$32</f>
        <v>Utilities for Direct Client Service Areas</v>
      </c>
      <c r="D359" s="33"/>
      <c r="E359" s="39">
        <f t="shared" si="26"/>
        <v>0</v>
      </c>
      <c r="F359" s="43">
        <v>0</v>
      </c>
      <c r="G359" s="38"/>
      <c r="H359" s="44">
        <v>0</v>
      </c>
      <c r="I359" s="38"/>
      <c r="J359" s="38">
        <f t="shared" si="27"/>
        <v>0</v>
      </c>
      <c r="K359" s="40" t="str">
        <f>IF(J371=0,"-",J359/J371)</f>
        <v>-</v>
      </c>
      <c r="AA359"/>
    </row>
    <row r="360" spans="1:27">
      <c r="A360" s="11"/>
      <c r="B360" s="73"/>
      <c r="C360" s="33" t="str">
        <f>$C$33</f>
        <v>Telephone /Cell Phone/Internet</v>
      </c>
      <c r="D360" s="33"/>
      <c r="E360" s="39">
        <f t="shared" si="26"/>
        <v>0</v>
      </c>
      <c r="F360" s="43">
        <v>0</v>
      </c>
      <c r="G360" s="38"/>
      <c r="H360" s="44">
        <v>0</v>
      </c>
      <c r="I360" s="38"/>
      <c r="J360" s="38">
        <f t="shared" si="27"/>
        <v>0</v>
      </c>
      <c r="K360" s="40" t="str">
        <f>IF(J371=0,"-",J360/J371)</f>
        <v>-</v>
      </c>
      <c r="AA360"/>
    </row>
    <row r="361" spans="1:27">
      <c r="A361" s="11"/>
      <c r="B361" s="73"/>
      <c r="C361" s="33" t="str">
        <f>$C$34</f>
        <v>Consumable Supplies</v>
      </c>
      <c r="D361" s="33"/>
      <c r="E361" s="39">
        <f t="shared" si="26"/>
        <v>0</v>
      </c>
      <c r="F361" s="43">
        <v>0</v>
      </c>
      <c r="G361" s="38"/>
      <c r="H361" s="44">
        <v>0</v>
      </c>
      <c r="I361" s="38"/>
      <c r="J361" s="38">
        <f t="shared" si="27"/>
        <v>0</v>
      </c>
      <c r="K361" s="40" t="str">
        <f>IF(J371=0,"-",J361/J371)</f>
        <v>-</v>
      </c>
      <c r="AA361"/>
    </row>
    <row r="362" spans="1:27">
      <c r="A362" s="11"/>
      <c r="B362" s="73"/>
      <c r="C362" s="33" t="str">
        <f>$C$35</f>
        <v>Non-consumable Supplies</v>
      </c>
      <c r="D362" s="33"/>
      <c r="E362" s="39">
        <f t="shared" si="26"/>
        <v>0</v>
      </c>
      <c r="F362" s="43">
        <v>0</v>
      </c>
      <c r="G362" s="38"/>
      <c r="H362" s="44">
        <v>0</v>
      </c>
      <c r="I362" s="38"/>
      <c r="J362" s="38">
        <f t="shared" si="27"/>
        <v>0</v>
      </c>
      <c r="K362" s="40" t="str">
        <f>IF(J371=0,"-",J362/J371)</f>
        <v>-</v>
      </c>
      <c r="AA362"/>
    </row>
    <row r="363" spans="1:27">
      <c r="A363" s="11"/>
      <c r="B363" s="73"/>
      <c r="C363" s="33" t="str">
        <f>$C$36</f>
        <v>Printing</v>
      </c>
      <c r="D363" s="33"/>
      <c r="E363" s="39">
        <f t="shared" si="26"/>
        <v>0</v>
      </c>
      <c r="F363" s="43">
        <v>0</v>
      </c>
      <c r="G363" s="38"/>
      <c r="H363" s="44">
        <v>0</v>
      </c>
      <c r="I363" s="38"/>
      <c r="J363" s="38">
        <f t="shared" si="27"/>
        <v>0</v>
      </c>
      <c r="K363" s="40" t="str">
        <f>IF(J371=0,"-",J363/J371)</f>
        <v>-</v>
      </c>
      <c r="AA363"/>
    </row>
    <row r="364" spans="1:27">
      <c r="A364" s="11"/>
      <c r="B364" s="73"/>
      <c r="C364" s="33" t="str">
        <f>$C$37</f>
        <v>Mileage</v>
      </c>
      <c r="D364" s="33"/>
      <c r="E364" s="39">
        <f t="shared" si="26"/>
        <v>0</v>
      </c>
      <c r="F364" s="43">
        <v>0</v>
      </c>
      <c r="G364" s="38"/>
      <c r="H364" s="44">
        <v>0</v>
      </c>
      <c r="I364" s="38"/>
      <c r="J364" s="38">
        <f t="shared" si="27"/>
        <v>0</v>
      </c>
      <c r="K364" s="40" t="str">
        <f>IF(J371=0,"-",J364/J371)</f>
        <v>-</v>
      </c>
      <c r="AA364"/>
    </row>
    <row r="365" spans="1:27">
      <c r="A365" s="11"/>
      <c r="B365" s="73"/>
      <c r="C365" s="33" t="str">
        <f>$C$38</f>
        <v>Rent for Direct Client Service Areas</v>
      </c>
      <c r="D365" s="38"/>
      <c r="E365" s="39">
        <f t="shared" si="26"/>
        <v>0</v>
      </c>
      <c r="F365" s="43">
        <v>0</v>
      </c>
      <c r="G365" s="38"/>
      <c r="H365" s="44">
        <v>0</v>
      </c>
      <c r="I365" s="38"/>
      <c r="J365" s="38">
        <f t="shared" si="27"/>
        <v>0</v>
      </c>
      <c r="K365" s="40" t="str">
        <f>IF(J371=0,"-",J365/J371)</f>
        <v>-</v>
      </c>
      <c r="AA365"/>
    </row>
    <row r="366" spans="1:27">
      <c r="A366" s="11"/>
      <c r="B366" s="73"/>
      <c r="C366" s="33" t="str">
        <f>$C$39</f>
        <v>Other</v>
      </c>
      <c r="D366" s="38"/>
      <c r="E366" s="39">
        <f t="shared" si="26"/>
        <v>0</v>
      </c>
      <c r="F366" s="43">
        <v>0</v>
      </c>
      <c r="G366" s="38"/>
      <c r="H366" s="44">
        <v>0</v>
      </c>
      <c r="I366" s="38"/>
      <c r="J366" s="38">
        <f t="shared" si="27"/>
        <v>0</v>
      </c>
      <c r="K366" s="40" t="str">
        <f>IF(J371=0,"-",J366/J371)</f>
        <v>-</v>
      </c>
      <c r="AA366"/>
    </row>
    <row r="367" spans="1:27">
      <c r="A367" s="11"/>
      <c r="B367" s="73"/>
      <c r="C367" s="33" t="str">
        <f>$C$40</f>
        <v>Other</v>
      </c>
      <c r="D367" s="38"/>
      <c r="E367" s="39">
        <f t="shared" si="26"/>
        <v>0</v>
      </c>
      <c r="F367" s="43">
        <v>0</v>
      </c>
      <c r="G367" s="38"/>
      <c r="H367" s="44">
        <v>0</v>
      </c>
      <c r="I367" s="38"/>
      <c r="J367" s="38">
        <f t="shared" si="27"/>
        <v>0</v>
      </c>
      <c r="K367" s="40" t="str">
        <f>IF(J371=0,"-",J367/J371)</f>
        <v>-</v>
      </c>
      <c r="AA367"/>
    </row>
    <row r="368" spans="1:27">
      <c r="A368" s="11"/>
      <c r="B368" s="73"/>
      <c r="C368" s="33" t="str">
        <f>$C$41</f>
        <v>Other</v>
      </c>
      <c r="D368" s="38"/>
      <c r="E368" s="39">
        <f t="shared" si="26"/>
        <v>0</v>
      </c>
      <c r="F368" s="43">
        <v>0</v>
      </c>
      <c r="G368" s="38"/>
      <c r="H368" s="44">
        <v>0</v>
      </c>
      <c r="I368" s="38"/>
      <c r="J368" s="38">
        <f t="shared" si="27"/>
        <v>0</v>
      </c>
      <c r="K368" s="40" t="str">
        <f>IF(J371=0,"-",J368/J371)</f>
        <v>-</v>
      </c>
      <c r="AA368"/>
    </row>
    <row r="369" spans="1:27">
      <c r="A369" s="11"/>
      <c r="B369" s="73"/>
      <c r="C369" s="33" t="str">
        <f>$C$42</f>
        <v>Other</v>
      </c>
      <c r="D369" s="38">
        <f>D336</f>
        <v>0</v>
      </c>
      <c r="E369" s="39">
        <f t="shared" si="26"/>
        <v>0</v>
      </c>
      <c r="F369" s="43"/>
      <c r="G369" s="38"/>
      <c r="H369" s="44">
        <v>0</v>
      </c>
      <c r="I369" s="38"/>
      <c r="J369" s="38">
        <f t="shared" si="27"/>
        <v>0</v>
      </c>
      <c r="K369" s="40" t="str">
        <f>IF(J371=0,"-",J369/J371)</f>
        <v>-</v>
      </c>
      <c r="AA369"/>
    </row>
    <row r="370" spans="1:27">
      <c r="A370" s="11"/>
      <c r="B370" s="73"/>
      <c r="C370" s="33" t="str">
        <f>$C$43</f>
        <v>Other</v>
      </c>
      <c r="D370" s="38">
        <f>D337</f>
        <v>0</v>
      </c>
      <c r="E370" s="39">
        <f t="shared" si="26"/>
        <v>0</v>
      </c>
      <c r="F370" s="43"/>
      <c r="G370" s="60"/>
      <c r="H370" s="49">
        <v>0</v>
      </c>
      <c r="I370" s="60"/>
      <c r="J370" s="60">
        <f t="shared" si="27"/>
        <v>0</v>
      </c>
      <c r="K370" s="40" t="str">
        <f>IF(J371=0,"-",J370/J371)</f>
        <v>-</v>
      </c>
      <c r="AA370"/>
    </row>
    <row r="371" spans="1:27">
      <c r="A371" s="11"/>
      <c r="B371" s="74" t="s">
        <v>59</v>
      </c>
      <c r="C371" s="33"/>
      <c r="D371" s="33"/>
      <c r="E371" s="61">
        <f>ROUND(SUM(E356:E370),0)</f>
        <v>0</v>
      </c>
      <c r="F371" s="61">
        <f>ROUND(SUM(F356:F370),0)</f>
        <v>0</v>
      </c>
      <c r="G371" s="52">
        <f>IF($J371=0,0,(F371/$J371))</f>
        <v>0</v>
      </c>
      <c r="H371" s="54">
        <f>SUM(H356:H370)</f>
        <v>0</v>
      </c>
      <c r="I371" s="52">
        <f>IF($J371=0,0,(H371/$J371))</f>
        <v>0</v>
      </c>
      <c r="J371" s="61">
        <f>ROUND(SUM(J356:J370),0)</f>
        <v>0</v>
      </c>
      <c r="K371" s="55" t="str">
        <f>IF(J371=0,"-",J371/J371)</f>
        <v>-</v>
      </c>
      <c r="AA371"/>
    </row>
    <row r="372" spans="1:27">
      <c r="A372" s="11"/>
      <c r="B372" s="74"/>
      <c r="C372" s="33" t="s">
        <v>58</v>
      </c>
      <c r="D372" s="33"/>
      <c r="E372" s="62">
        <f>IF(E$78=0,0,(E371/E375))</f>
        <v>0</v>
      </c>
      <c r="F372" s="63">
        <f>IF(F375=0,0,(F371/F375))</f>
        <v>0</v>
      </c>
      <c r="G372" s="64"/>
      <c r="H372" s="63">
        <f>IF(H375=0,0,(H371/H375))</f>
        <v>0</v>
      </c>
      <c r="I372" s="45"/>
      <c r="J372" s="63">
        <f>IF(J375=0,0,(J371/J375))</f>
        <v>0</v>
      </c>
      <c r="K372" s="40"/>
      <c r="AA372"/>
    </row>
    <row r="373" spans="1:27">
      <c r="A373" s="11"/>
      <c r="B373" s="74" t="s">
        <v>79</v>
      </c>
      <c r="C373" s="34"/>
      <c r="D373" s="34"/>
      <c r="E373" s="39">
        <f>ROUND(+F373,0)</f>
        <v>0</v>
      </c>
      <c r="F373" s="43"/>
      <c r="G373" s="38"/>
      <c r="H373" s="43"/>
      <c r="I373" s="38"/>
      <c r="J373" s="38">
        <f>ROUND(F373+H373,0)</f>
        <v>0</v>
      </c>
      <c r="K373" s="35"/>
      <c r="AA373"/>
    </row>
    <row r="374" spans="1:27">
      <c r="A374" s="11"/>
      <c r="B374" s="75"/>
      <c r="C374" s="33" t="s">
        <v>58</v>
      </c>
      <c r="D374" s="33"/>
      <c r="E374" s="62">
        <f>IF(E375=0,0,(E373/E375))</f>
        <v>0</v>
      </c>
      <c r="F374" s="62">
        <f>IF(F375=0,0,(F373/F375))</f>
        <v>0</v>
      </c>
      <c r="G374" s="33"/>
      <c r="H374" s="62">
        <f>IF(H375=0,0,(H373/H375))</f>
        <v>0</v>
      </c>
      <c r="I374" s="33"/>
      <c r="J374" s="62">
        <f>IF(J375=0,0,(J373/J375))</f>
        <v>0</v>
      </c>
      <c r="K374" s="35"/>
      <c r="AA374"/>
    </row>
    <row r="375" spans="1:27">
      <c r="A375" s="11"/>
      <c r="B375" s="74" t="s">
        <v>49</v>
      </c>
      <c r="C375" s="33"/>
      <c r="D375" s="33"/>
      <c r="E375" s="61">
        <f>ROUND(E371+E373,0)</f>
        <v>0</v>
      </c>
      <c r="F375" s="61">
        <f>ROUND(F371+F373,0)</f>
        <v>0</v>
      </c>
      <c r="G375" s="65"/>
      <c r="H375" s="61">
        <f>ROUND(H371+H373,0)</f>
        <v>0</v>
      </c>
      <c r="I375" s="65"/>
      <c r="J375" s="61">
        <f>ROUND(J371+J373,0)</f>
        <v>0</v>
      </c>
      <c r="K375" s="35"/>
      <c r="AA375"/>
    </row>
    <row r="376" spans="1:27">
      <c r="A376" s="11"/>
      <c r="B376" s="73"/>
      <c r="C376" s="33" t="s">
        <v>69</v>
      </c>
      <c r="D376" s="33"/>
      <c r="E376" s="45">
        <f>IF(E$48=0,0,(E375/E$48))</f>
        <v>0</v>
      </c>
      <c r="F376" s="64">
        <f>IF(F$48=0,0,(F375/F$48))</f>
        <v>0</v>
      </c>
      <c r="G376" s="33"/>
      <c r="H376" s="64">
        <f>IF(H$48=0,0,(H375/H$48))</f>
        <v>0</v>
      </c>
      <c r="I376" s="33"/>
      <c r="J376" s="64">
        <f>IF(J$48=0,0,(J375/J$48))</f>
        <v>0</v>
      </c>
      <c r="K376" s="35"/>
      <c r="AA376"/>
    </row>
    <row r="377" spans="1:27" ht="6" customHeight="1">
      <c r="A377" s="11"/>
      <c r="B377" s="75"/>
      <c r="C377" s="32"/>
      <c r="D377" s="32"/>
      <c r="E377" s="32"/>
      <c r="F377" s="32"/>
      <c r="G377" s="32"/>
      <c r="H377" s="32"/>
      <c r="I377" s="32"/>
      <c r="J377" s="32"/>
      <c r="K377" s="41"/>
      <c r="AA377"/>
    </row>
    <row r="378" spans="1:27">
      <c r="A378" s="11"/>
      <c r="B378" s="76" t="s">
        <v>70</v>
      </c>
      <c r="C378" s="32"/>
      <c r="D378" s="32"/>
      <c r="E378" s="67">
        <f>+F378</f>
        <v>0</v>
      </c>
      <c r="F378" s="68"/>
      <c r="G378" s="67"/>
      <c r="H378" s="68"/>
      <c r="I378" s="67"/>
      <c r="J378" s="67">
        <f>F378+H378</f>
        <v>0</v>
      </c>
      <c r="K378" s="41"/>
      <c r="AA378"/>
    </row>
    <row r="379" spans="1:27">
      <c r="A379" s="11"/>
      <c r="B379" s="171" t="s">
        <v>178</v>
      </c>
      <c r="C379" s="32"/>
      <c r="D379" s="32"/>
      <c r="E379" s="67">
        <f>+F379</f>
        <v>0</v>
      </c>
      <c r="F379" s="68"/>
      <c r="G379" s="67"/>
      <c r="H379" s="68"/>
      <c r="I379" s="67"/>
      <c r="J379" s="67">
        <f>F379+H379</f>
        <v>0</v>
      </c>
      <c r="K379" s="41"/>
      <c r="AA379"/>
    </row>
    <row r="380" spans="1:27">
      <c r="A380" s="11"/>
      <c r="B380" s="76" t="s">
        <v>50</v>
      </c>
      <c r="C380" s="32"/>
      <c r="D380" s="32"/>
      <c r="E380" s="69">
        <f>IF(E378=0,0,ROUND((E375/E378),2))</f>
        <v>0</v>
      </c>
      <c r="F380" s="69">
        <f>IF(F378=0,0,ROUND((F375/F378),2))</f>
        <v>0</v>
      </c>
      <c r="G380" s="69"/>
      <c r="H380" s="69">
        <f>IF(H378=0,0,ROUND((H375/H378),2))</f>
        <v>0</v>
      </c>
      <c r="I380" s="69"/>
      <c r="J380" s="69">
        <f>IF(J378=0,0,ROUND((J375/J378),2))</f>
        <v>0</v>
      </c>
      <c r="K380" s="41"/>
      <c r="AA380"/>
    </row>
    <row r="381" spans="1:27">
      <c r="A381" s="11"/>
      <c r="B381" s="76" t="str">
        <f>CONCATENATE("Unit of Service Cost Requested from ",Control!$B$4)</f>
        <v>Unit of Service Cost Requested from LCRB</v>
      </c>
      <c r="C381" s="32"/>
      <c r="D381" s="32"/>
      <c r="E381" s="69">
        <f>IF(E379=0,,ROUND((E375/E379),2))</f>
        <v>0</v>
      </c>
      <c r="F381" s="69">
        <f>IF(F379=0,,ROUND((F375/F379),2))</f>
        <v>0</v>
      </c>
      <c r="G381" s="69"/>
      <c r="H381" s="69">
        <f>IF(H379=0,,ROUND((H375/H379),2))</f>
        <v>0</v>
      </c>
      <c r="I381" s="69"/>
      <c r="J381" s="69">
        <f>IF(J379=0,,ROUND((J375/J379),2))</f>
        <v>0</v>
      </c>
      <c r="K381" s="41"/>
      <c r="AA381"/>
    </row>
    <row r="382" spans="1:27" ht="4.5" customHeight="1">
      <c r="A382" s="11"/>
      <c r="B382" s="76"/>
      <c r="C382" s="32"/>
      <c r="D382" s="32"/>
      <c r="E382" s="116"/>
      <c r="F382" s="116"/>
      <c r="G382" s="32"/>
      <c r="H382" s="32"/>
      <c r="I382" s="32"/>
      <c r="J382" s="32"/>
      <c r="K382" s="41"/>
      <c r="AA382"/>
    </row>
    <row r="383" spans="1:27" ht="14.25" customHeight="1" thickBot="1">
      <c r="A383" s="11"/>
      <c r="B383" s="171" t="s">
        <v>161</v>
      </c>
      <c r="C383" s="32"/>
      <c r="D383" s="32"/>
      <c r="E383" s="32"/>
      <c r="F383" s="78"/>
      <c r="G383" s="71"/>
      <c r="H383" s="71"/>
      <c r="I383" s="71"/>
      <c r="J383" s="70"/>
      <c r="K383" s="41"/>
      <c r="AA383"/>
    </row>
    <row r="384" spans="1:27" ht="15.75" thickBot="1">
      <c r="A384" s="11"/>
      <c r="B384" s="449" t="s">
        <v>51</v>
      </c>
      <c r="C384" s="450"/>
      <c r="D384" s="450"/>
      <c r="E384" s="77"/>
      <c r="F384" s="78"/>
      <c r="G384" s="79"/>
      <c r="H384" s="80"/>
      <c r="I384" s="80"/>
      <c r="J384" s="199"/>
      <c r="K384" s="81"/>
      <c r="AA384"/>
    </row>
    <row r="385" spans="27:27">
      <c r="AA385"/>
    </row>
    <row r="386" spans="27:27">
      <c r="AA386"/>
    </row>
  </sheetData>
  <mergeCells count="60">
    <mergeCell ref="A6:D6"/>
    <mergeCell ref="C1:E1"/>
    <mergeCell ref="I1:K1"/>
    <mergeCell ref="C2:F2"/>
    <mergeCell ref="I2:K2"/>
    <mergeCell ref="C3:F3"/>
    <mergeCell ref="H90:I90"/>
    <mergeCell ref="B91:D91"/>
    <mergeCell ref="F7:K7"/>
    <mergeCell ref="Q8:T8"/>
    <mergeCell ref="X8:Z8"/>
    <mergeCell ref="B28:D28"/>
    <mergeCell ref="B57:C57"/>
    <mergeCell ref="F57:G57"/>
    <mergeCell ref="H57:I57"/>
    <mergeCell ref="B58:D58"/>
    <mergeCell ref="B87:D87"/>
    <mergeCell ref="B90:C90"/>
    <mergeCell ref="F90:G90"/>
    <mergeCell ref="B120:D120"/>
    <mergeCell ref="H123:I123"/>
    <mergeCell ref="B124:D124"/>
    <mergeCell ref="H222:I222"/>
    <mergeCell ref="B223:D223"/>
    <mergeCell ref="B156:C156"/>
    <mergeCell ref="F156:G156"/>
    <mergeCell ref="H156:I156"/>
    <mergeCell ref="B157:D157"/>
    <mergeCell ref="B186:D186"/>
    <mergeCell ref="B189:C189"/>
    <mergeCell ref="F189:G189"/>
    <mergeCell ref="H189:I189"/>
    <mergeCell ref="B153:D153"/>
    <mergeCell ref="B123:C123"/>
    <mergeCell ref="F123:G123"/>
    <mergeCell ref="B190:D190"/>
    <mergeCell ref="B219:D219"/>
    <mergeCell ref="B222:C222"/>
    <mergeCell ref="F222:G222"/>
    <mergeCell ref="B252:D252"/>
    <mergeCell ref="H255:I255"/>
    <mergeCell ref="B256:D256"/>
    <mergeCell ref="H354:I354"/>
    <mergeCell ref="B355:D355"/>
    <mergeCell ref="B288:C288"/>
    <mergeCell ref="F288:G288"/>
    <mergeCell ref="H288:I288"/>
    <mergeCell ref="B289:D289"/>
    <mergeCell ref="B318:D318"/>
    <mergeCell ref="B321:C321"/>
    <mergeCell ref="F321:G321"/>
    <mergeCell ref="H321:I321"/>
    <mergeCell ref="B285:D285"/>
    <mergeCell ref="B255:C255"/>
    <mergeCell ref="F255:G255"/>
    <mergeCell ref="B384:D384"/>
    <mergeCell ref="B322:D322"/>
    <mergeCell ref="B351:D351"/>
    <mergeCell ref="B354:C354"/>
    <mergeCell ref="F354:G354"/>
  </mergeCells>
  <conditionalFormatting sqref="F59:F61">
    <cfRule type="expression" dxfId="302" priority="101" stopIfTrue="1">
      <formula>LOCK3=1</formula>
    </cfRule>
  </conditionalFormatting>
  <conditionalFormatting sqref="F62">
    <cfRule type="expression" dxfId="301" priority="100" stopIfTrue="1">
      <formula>LOCK4=1</formula>
    </cfRule>
  </conditionalFormatting>
  <conditionalFormatting sqref="F63">
    <cfRule type="expression" dxfId="300" priority="99" stopIfTrue="1">
      <formula>LOCK5=1</formula>
    </cfRule>
  </conditionalFormatting>
  <conditionalFormatting sqref="F64">
    <cfRule type="expression" dxfId="299" priority="98" stopIfTrue="1">
      <formula>LOCK6=1</formula>
    </cfRule>
  </conditionalFormatting>
  <conditionalFormatting sqref="F65">
    <cfRule type="expression" dxfId="298" priority="97" stopIfTrue="1">
      <formula>LOCK7=1</formula>
    </cfRule>
  </conditionalFormatting>
  <conditionalFormatting sqref="F66">
    <cfRule type="expression" dxfId="297" priority="96" stopIfTrue="1">
      <formula>LOCK8=1</formula>
    </cfRule>
  </conditionalFormatting>
  <conditionalFormatting sqref="F67">
    <cfRule type="expression" dxfId="296" priority="95" stopIfTrue="1">
      <formula>LOCK9=1</formula>
    </cfRule>
  </conditionalFormatting>
  <conditionalFormatting sqref="F68">
    <cfRule type="expression" dxfId="295" priority="94" stopIfTrue="1">
      <formula>LOCK10=1</formula>
    </cfRule>
  </conditionalFormatting>
  <conditionalFormatting sqref="F69">
    <cfRule type="expression" dxfId="294" priority="93" stopIfTrue="1">
      <formula>LOCK11=1</formula>
    </cfRule>
  </conditionalFormatting>
  <conditionalFormatting sqref="F70">
    <cfRule type="expression" dxfId="293" priority="92" stopIfTrue="1">
      <formula>LOCK12=1</formula>
    </cfRule>
  </conditionalFormatting>
  <conditionalFormatting sqref="F71">
    <cfRule type="expression" dxfId="292" priority="91" stopIfTrue="1">
      <formula>LOCK13=1</formula>
    </cfRule>
  </conditionalFormatting>
  <conditionalFormatting sqref="F72">
    <cfRule type="expression" dxfId="291" priority="90" stopIfTrue="1">
      <formula>LOCK14=1</formula>
    </cfRule>
  </conditionalFormatting>
  <conditionalFormatting sqref="F73">
    <cfRule type="expression" dxfId="290" priority="89" stopIfTrue="1">
      <formula>LOCK15=1</formula>
    </cfRule>
  </conditionalFormatting>
  <conditionalFormatting sqref="F92:F94">
    <cfRule type="expression" dxfId="289" priority="1" stopIfTrue="1">
      <formula>LOCK3=1</formula>
    </cfRule>
  </conditionalFormatting>
  <conditionalFormatting sqref="F95">
    <cfRule type="expression" dxfId="288" priority="13" stopIfTrue="1">
      <formula>LOCK4=1</formula>
    </cfRule>
  </conditionalFormatting>
  <conditionalFormatting sqref="F96">
    <cfRule type="expression" dxfId="287" priority="12" stopIfTrue="1">
      <formula>LOCK5=1</formula>
    </cfRule>
  </conditionalFormatting>
  <conditionalFormatting sqref="F97">
    <cfRule type="expression" dxfId="286" priority="11" stopIfTrue="1">
      <formula>LOCK6=1</formula>
    </cfRule>
  </conditionalFormatting>
  <conditionalFormatting sqref="F98">
    <cfRule type="expression" dxfId="285" priority="10" stopIfTrue="1">
      <formula>LOCK7=1</formula>
    </cfRule>
  </conditionalFormatting>
  <conditionalFormatting sqref="F99">
    <cfRule type="expression" dxfId="284" priority="9" stopIfTrue="1">
      <formula>LOCK8=1</formula>
    </cfRule>
  </conditionalFormatting>
  <conditionalFormatting sqref="F100">
    <cfRule type="expression" dxfId="283" priority="8" stopIfTrue="1">
      <formula>LOCK9=1</formula>
    </cfRule>
  </conditionalFormatting>
  <conditionalFormatting sqref="F101">
    <cfRule type="expression" dxfId="282" priority="7" stopIfTrue="1">
      <formula>LOCK10=1</formula>
    </cfRule>
  </conditionalFormatting>
  <conditionalFormatting sqref="F102">
    <cfRule type="expression" dxfId="281" priority="6" stopIfTrue="1">
      <formula>LOCK11=1</formula>
    </cfRule>
  </conditionalFormatting>
  <conditionalFormatting sqref="F103">
    <cfRule type="expression" dxfId="280" priority="5" stopIfTrue="1">
      <formula>LOCK12=1</formula>
    </cfRule>
  </conditionalFormatting>
  <conditionalFormatting sqref="F104">
    <cfRule type="expression" dxfId="279" priority="4" stopIfTrue="1">
      <formula>LOCK13=1</formula>
    </cfRule>
  </conditionalFormatting>
  <conditionalFormatting sqref="F105">
    <cfRule type="expression" dxfId="278" priority="88" stopIfTrue="1">
      <formula>LOCK14=1</formula>
    </cfRule>
  </conditionalFormatting>
  <conditionalFormatting sqref="F106">
    <cfRule type="expression" dxfId="277" priority="87" stopIfTrue="1">
      <formula>LOCK15=1</formula>
    </cfRule>
  </conditionalFormatting>
  <conditionalFormatting sqref="F127">
    <cfRule type="expression" dxfId="276" priority="86" stopIfTrue="1">
      <formula>LOCK3=1</formula>
    </cfRule>
  </conditionalFormatting>
  <conditionalFormatting sqref="F128">
    <cfRule type="expression" dxfId="275" priority="85" stopIfTrue="1">
      <formula>LOCK4=1</formula>
    </cfRule>
  </conditionalFormatting>
  <conditionalFormatting sqref="F129">
    <cfRule type="expression" dxfId="274" priority="84" stopIfTrue="1">
      <formula>LOCK5=1</formula>
    </cfRule>
  </conditionalFormatting>
  <conditionalFormatting sqref="F130">
    <cfRule type="expression" dxfId="273" priority="83" stopIfTrue="1">
      <formula>LOCK6=1</formula>
    </cfRule>
  </conditionalFormatting>
  <conditionalFormatting sqref="F131">
    <cfRule type="expression" dxfId="272" priority="82" stopIfTrue="1">
      <formula>LOCK7=1</formula>
    </cfRule>
  </conditionalFormatting>
  <conditionalFormatting sqref="F132">
    <cfRule type="expression" dxfId="271" priority="81" stopIfTrue="1">
      <formula>LOCK8=1</formula>
    </cfRule>
  </conditionalFormatting>
  <conditionalFormatting sqref="F133">
    <cfRule type="expression" dxfId="270" priority="80" stopIfTrue="1">
      <formula>LOCK9=1</formula>
    </cfRule>
  </conditionalFormatting>
  <conditionalFormatting sqref="F134">
    <cfRule type="expression" dxfId="269" priority="79" stopIfTrue="1">
      <formula>LOCK10=1</formula>
    </cfRule>
  </conditionalFormatting>
  <conditionalFormatting sqref="F135">
    <cfRule type="expression" dxfId="268" priority="78" stopIfTrue="1">
      <formula>LOCK11=1</formula>
    </cfRule>
  </conditionalFormatting>
  <conditionalFormatting sqref="F136">
    <cfRule type="expression" dxfId="267" priority="77" stopIfTrue="1">
      <formula>LOCK12=1</formula>
    </cfRule>
  </conditionalFormatting>
  <conditionalFormatting sqref="F137">
    <cfRule type="expression" dxfId="266" priority="76" stopIfTrue="1">
      <formula>LOCK13=1</formula>
    </cfRule>
  </conditionalFormatting>
  <conditionalFormatting sqref="F138">
    <cfRule type="expression" dxfId="265" priority="75" stopIfTrue="1">
      <formula>LOCK14=1</formula>
    </cfRule>
  </conditionalFormatting>
  <conditionalFormatting sqref="F139">
    <cfRule type="expression" dxfId="264" priority="74" stopIfTrue="1">
      <formula>LOCK15=1</formula>
    </cfRule>
  </conditionalFormatting>
  <conditionalFormatting sqref="F160:F170">
    <cfRule type="expression" dxfId="263" priority="3" stopIfTrue="1">
      <formula>LOCK1=1</formula>
    </cfRule>
  </conditionalFormatting>
  <conditionalFormatting sqref="F171">
    <cfRule type="expression" dxfId="262" priority="73" stopIfTrue="1">
      <formula>LOCK14=1</formula>
    </cfRule>
  </conditionalFormatting>
  <conditionalFormatting sqref="F172">
    <cfRule type="expression" dxfId="261" priority="72" stopIfTrue="1">
      <formula>LOCK15=1</formula>
    </cfRule>
  </conditionalFormatting>
  <conditionalFormatting sqref="F193:F202">
    <cfRule type="expression" dxfId="260" priority="2" stopIfTrue="1">
      <formula>LOCK1=1</formula>
    </cfRule>
  </conditionalFormatting>
  <conditionalFormatting sqref="F203">
    <cfRule type="expression" dxfId="259" priority="71" stopIfTrue="1">
      <formula>LOCK13=1</formula>
    </cfRule>
  </conditionalFormatting>
  <conditionalFormatting sqref="F204">
    <cfRule type="expression" dxfId="258" priority="70" stopIfTrue="1">
      <formula>LOCK14=1</formula>
    </cfRule>
  </conditionalFormatting>
  <conditionalFormatting sqref="F205">
    <cfRule type="expression" dxfId="257" priority="69" stopIfTrue="1">
      <formula>LOCK15=1</formula>
    </cfRule>
  </conditionalFormatting>
  <conditionalFormatting sqref="F226">
    <cfRule type="expression" dxfId="256" priority="68" stopIfTrue="1">
      <formula>LOCK3=1</formula>
    </cfRule>
  </conditionalFormatting>
  <conditionalFormatting sqref="F227">
    <cfRule type="expression" dxfId="255" priority="67" stopIfTrue="1">
      <formula>LOCK4=1</formula>
    </cfRule>
  </conditionalFormatting>
  <conditionalFormatting sqref="F228">
    <cfRule type="expression" dxfId="254" priority="66" stopIfTrue="1">
      <formula>LOCK5=1</formula>
    </cfRule>
  </conditionalFormatting>
  <conditionalFormatting sqref="F229">
    <cfRule type="expression" dxfId="253" priority="65" stopIfTrue="1">
      <formula>LOCK6=1</formula>
    </cfRule>
  </conditionalFormatting>
  <conditionalFormatting sqref="F230">
    <cfRule type="expression" dxfId="252" priority="64" stopIfTrue="1">
      <formula>LOCK7=1</formula>
    </cfRule>
  </conditionalFormatting>
  <conditionalFormatting sqref="F231">
    <cfRule type="expression" dxfId="251" priority="63" stopIfTrue="1">
      <formula>LOCK8=1</formula>
    </cfRule>
  </conditionalFormatting>
  <conditionalFormatting sqref="F232">
    <cfRule type="expression" dxfId="250" priority="62" stopIfTrue="1">
      <formula>LOCK9=1</formula>
    </cfRule>
  </conditionalFormatting>
  <conditionalFormatting sqref="F233">
    <cfRule type="expression" dxfId="249" priority="61" stopIfTrue="1">
      <formula>LOCK10=1</formula>
    </cfRule>
  </conditionalFormatting>
  <conditionalFormatting sqref="F234">
    <cfRule type="expression" dxfId="248" priority="60" stopIfTrue="1">
      <formula>LOCK11=1</formula>
    </cfRule>
  </conditionalFormatting>
  <conditionalFormatting sqref="F235">
    <cfRule type="expression" dxfId="247" priority="59" stopIfTrue="1">
      <formula>LOCK12=1</formula>
    </cfRule>
  </conditionalFormatting>
  <conditionalFormatting sqref="F236">
    <cfRule type="expression" dxfId="246" priority="58" stopIfTrue="1">
      <formula>LOCK13=1</formula>
    </cfRule>
  </conditionalFormatting>
  <conditionalFormatting sqref="F237">
    <cfRule type="expression" dxfId="245" priority="57" stopIfTrue="1">
      <formula>LOCK14=1</formula>
    </cfRule>
  </conditionalFormatting>
  <conditionalFormatting sqref="F238">
    <cfRule type="expression" dxfId="244" priority="56" stopIfTrue="1">
      <formula>LOCK15=1</formula>
    </cfRule>
  </conditionalFormatting>
  <conditionalFormatting sqref="F259">
    <cfRule type="expression" dxfId="243" priority="55" stopIfTrue="1">
      <formula>LOCK3=1</formula>
    </cfRule>
  </conditionalFormatting>
  <conditionalFormatting sqref="F260">
    <cfRule type="expression" dxfId="242" priority="54" stopIfTrue="1">
      <formula>LOCK4=1</formula>
    </cfRule>
  </conditionalFormatting>
  <conditionalFormatting sqref="F261">
    <cfRule type="expression" dxfId="241" priority="53" stopIfTrue="1">
      <formula>LOCK5=1</formula>
    </cfRule>
  </conditionalFormatting>
  <conditionalFormatting sqref="F262">
    <cfRule type="expression" dxfId="240" priority="52" stopIfTrue="1">
      <formula>LOCK6=1</formula>
    </cfRule>
  </conditionalFormatting>
  <conditionalFormatting sqref="F263">
    <cfRule type="expression" dxfId="239" priority="51" stopIfTrue="1">
      <formula>LOCK7=1</formula>
    </cfRule>
  </conditionalFormatting>
  <conditionalFormatting sqref="F264">
    <cfRule type="expression" dxfId="238" priority="50" stopIfTrue="1">
      <formula>LOCK8=1</formula>
    </cfRule>
  </conditionalFormatting>
  <conditionalFormatting sqref="F265">
    <cfRule type="expression" dxfId="237" priority="49" stopIfTrue="1">
      <formula>LOCK9=1</formula>
    </cfRule>
  </conditionalFormatting>
  <conditionalFormatting sqref="F266">
    <cfRule type="expression" dxfId="236" priority="48" stopIfTrue="1">
      <formula>LOCK10=1</formula>
    </cfRule>
  </conditionalFormatting>
  <conditionalFormatting sqref="F267">
    <cfRule type="expression" dxfId="235" priority="47" stopIfTrue="1">
      <formula>LOCK11=1</formula>
    </cfRule>
  </conditionalFormatting>
  <conditionalFormatting sqref="F268">
    <cfRule type="expression" dxfId="234" priority="46" stopIfTrue="1">
      <formula>LOCK12=1</formula>
    </cfRule>
  </conditionalFormatting>
  <conditionalFormatting sqref="F269">
    <cfRule type="expression" dxfId="233" priority="45" stopIfTrue="1">
      <formula>LOCK13=1</formula>
    </cfRule>
  </conditionalFormatting>
  <conditionalFormatting sqref="F270">
    <cfRule type="expression" dxfId="232" priority="44" stopIfTrue="1">
      <formula>LOCK14=1</formula>
    </cfRule>
  </conditionalFormatting>
  <conditionalFormatting sqref="F271">
    <cfRule type="expression" dxfId="231" priority="43" stopIfTrue="1">
      <formula>LOCK15=1</formula>
    </cfRule>
  </conditionalFormatting>
  <conditionalFormatting sqref="F292">
    <cfRule type="expression" dxfId="230" priority="42" stopIfTrue="1">
      <formula>LOCK3=1</formula>
    </cfRule>
  </conditionalFormatting>
  <conditionalFormatting sqref="F293">
    <cfRule type="expression" dxfId="229" priority="41" stopIfTrue="1">
      <formula>LOCK4=1</formula>
    </cfRule>
  </conditionalFormatting>
  <conditionalFormatting sqref="F294">
    <cfRule type="expression" dxfId="228" priority="40" stopIfTrue="1">
      <formula>LOCK5=1</formula>
    </cfRule>
  </conditionalFormatting>
  <conditionalFormatting sqref="F295">
    <cfRule type="expression" dxfId="227" priority="39" stopIfTrue="1">
      <formula>LOCK6=1</formula>
    </cfRule>
  </conditionalFormatting>
  <conditionalFormatting sqref="F296">
    <cfRule type="expression" dxfId="226" priority="38" stopIfTrue="1">
      <formula>LOCK7=1</formula>
    </cfRule>
  </conditionalFormatting>
  <conditionalFormatting sqref="F297">
    <cfRule type="expression" dxfId="225" priority="37" stopIfTrue="1">
      <formula>LOCK8=1</formula>
    </cfRule>
  </conditionalFormatting>
  <conditionalFormatting sqref="F298">
    <cfRule type="expression" dxfId="224" priority="36" stopIfTrue="1">
      <formula>LOCK9=1</formula>
    </cfRule>
  </conditionalFormatting>
  <conditionalFormatting sqref="F299">
    <cfRule type="expression" dxfId="223" priority="35" stopIfTrue="1">
      <formula>LOCK10=1</formula>
    </cfRule>
  </conditionalFormatting>
  <conditionalFormatting sqref="F300">
    <cfRule type="expression" dxfId="222" priority="34" stopIfTrue="1">
      <formula>LOCK11=1</formula>
    </cfRule>
  </conditionalFormatting>
  <conditionalFormatting sqref="F301">
    <cfRule type="expression" dxfId="221" priority="33" stopIfTrue="1">
      <formula>LOCK12=1</formula>
    </cfRule>
  </conditionalFormatting>
  <conditionalFormatting sqref="F302">
    <cfRule type="expression" dxfId="220" priority="32" stopIfTrue="1">
      <formula>LOCK13=1</formula>
    </cfRule>
  </conditionalFormatting>
  <conditionalFormatting sqref="F303">
    <cfRule type="expression" dxfId="219" priority="31" stopIfTrue="1">
      <formula>LOCK14=1</formula>
    </cfRule>
  </conditionalFormatting>
  <conditionalFormatting sqref="F304">
    <cfRule type="expression" dxfId="218" priority="30" stopIfTrue="1">
      <formula>LOCK15=1</formula>
    </cfRule>
  </conditionalFormatting>
  <conditionalFormatting sqref="F325">
    <cfRule type="expression" dxfId="217" priority="29" stopIfTrue="1">
      <formula>LOCK3=1</formula>
    </cfRule>
  </conditionalFormatting>
  <conditionalFormatting sqref="F326">
    <cfRule type="expression" dxfId="216" priority="28" stopIfTrue="1">
      <formula>LOCK4=1</formula>
    </cfRule>
  </conditionalFormatting>
  <conditionalFormatting sqref="F327">
    <cfRule type="expression" dxfId="215" priority="27" stopIfTrue="1">
      <formula>LOCK5=1</formula>
    </cfRule>
  </conditionalFormatting>
  <conditionalFormatting sqref="F328">
    <cfRule type="expression" dxfId="214" priority="26" stopIfTrue="1">
      <formula>LOCK6=1</formula>
    </cfRule>
  </conditionalFormatting>
  <conditionalFormatting sqref="F329">
    <cfRule type="expression" dxfId="213" priority="25" stopIfTrue="1">
      <formula>LOCK7=1</formula>
    </cfRule>
  </conditionalFormatting>
  <conditionalFormatting sqref="F330">
    <cfRule type="expression" dxfId="212" priority="24" stopIfTrue="1">
      <formula>LOCK8=1</formula>
    </cfRule>
  </conditionalFormatting>
  <conditionalFormatting sqref="F331">
    <cfRule type="expression" dxfId="211" priority="23" stopIfTrue="1">
      <formula>LOCK9=1</formula>
    </cfRule>
  </conditionalFormatting>
  <conditionalFormatting sqref="F332">
    <cfRule type="expression" dxfId="210" priority="22" stopIfTrue="1">
      <formula>LOCK10=1</formula>
    </cfRule>
  </conditionalFormatting>
  <conditionalFormatting sqref="F333">
    <cfRule type="expression" dxfId="209" priority="21" stopIfTrue="1">
      <formula>LOCK11=1</formula>
    </cfRule>
  </conditionalFormatting>
  <conditionalFormatting sqref="F334">
    <cfRule type="expression" dxfId="208" priority="20" stopIfTrue="1">
      <formula>LOCK12=1</formula>
    </cfRule>
  </conditionalFormatting>
  <conditionalFormatting sqref="F335">
    <cfRule type="expression" dxfId="207" priority="19" stopIfTrue="1">
      <formula>LOCK13=1</formula>
    </cfRule>
  </conditionalFormatting>
  <conditionalFormatting sqref="F336">
    <cfRule type="expression" dxfId="206" priority="18" stopIfTrue="1">
      <formula>LOCK14=1</formula>
    </cfRule>
  </conditionalFormatting>
  <conditionalFormatting sqref="F337">
    <cfRule type="expression" dxfId="205" priority="17" stopIfTrue="1">
      <formula>LOCK15=1</formula>
    </cfRule>
  </conditionalFormatting>
  <conditionalFormatting sqref="F358:F368">
    <cfRule type="expression" dxfId="204" priority="16" stopIfTrue="1">
      <formula>LOCK1=1</formula>
    </cfRule>
  </conditionalFormatting>
  <conditionalFormatting sqref="F369">
    <cfRule type="expression" dxfId="203" priority="15" stopIfTrue="1">
      <formula>LOCK14=1</formula>
    </cfRule>
  </conditionalFormatting>
  <conditionalFormatting sqref="F370">
    <cfRule type="expression" dxfId="202" priority="14" stopIfTrue="1">
      <formula>LOCK15=1</formula>
    </cfRule>
  </conditionalFormatting>
  <dataValidations count="20">
    <dataValidation type="list" showInputMessage="1" showErrorMessage="1" sqref="C2:F2" xr:uid="{00000000-0002-0000-0800-000000000000}">
      <formula1>Service_Area</formula1>
    </dataValidation>
    <dataValidation type="list" showInputMessage="1" showErrorMessage="1" promptTitle="Unit of Service " prompt="Select Unit of Service from  List" sqref="D57 D90 D123 D156 D189 D222 D255 D288 D321 D354" xr:uid="{00000000-0002-0000-0800-000001000000}">
      <formula1>ServiceUnit</formula1>
    </dataValidation>
    <dataValidation type="textLength" operator="lessThan" allowBlank="1" showInputMessage="1" showErrorMessage="1" sqref="F57:G57 F90:G90 F123:G123 F156:G156 F189:G189 F222:G222 F255:G255 F288:G288 F321:G321 F354:G354" xr:uid="{00000000-0002-0000-0800-000002000000}">
      <formula1>15</formula1>
    </dataValidation>
    <dataValidation type="list" allowBlank="1" showInputMessage="1" showErrorMessage="1" sqref="M8" xr:uid="{00000000-0002-0000-0800-000003000000}">
      <formula1>ProjectKey</formula1>
    </dataValidation>
    <dataValidation type="list" allowBlank="1" showInputMessage="1" showErrorMessage="1" errorTitle="mo error" error="Must be between 1 and 12" promptTitle="Enter Month" prompt="Enter months of service" sqref="F6" xr:uid="{00000000-0002-0000-0800-000004000000}">
      <formula1>Month</formula1>
    </dataValidation>
    <dataValidation type="list" allowBlank="1" showInputMessage="1" showErrorMessage="1" promptTitle="UM" prompt="Select the Unit of Measure for this Unit of Service" sqref="J57 J90 J123 J321 J156 J189 J222 J255 J288 J354" xr:uid="{00000000-0002-0000-0800-000005000000}">
      <formula1>UM</formula1>
    </dataValidation>
    <dataValidation type="custom" allowBlank="1" showInputMessage="1" showErrorMessage="1" sqref="F358:F368" xr:uid="{00000000-0002-0000-0800-000006000000}">
      <formula1>LOCK1&lt;&gt;1</formula1>
    </dataValidation>
    <dataValidation type="custom" allowBlank="1" showInputMessage="1" showErrorMessage="1" sqref="F325 F127 F160 F193 F226 F259 F292 F59:F61 F92:F94" xr:uid="{00000000-0002-0000-0800-000007000000}">
      <formula1>LOCK3&lt;&gt;1</formula1>
    </dataValidation>
    <dataValidation type="custom" allowBlank="1" showInputMessage="1" showErrorMessage="1" sqref="F62 F95 F128 F161 F194 F227 F260 F293 F326" xr:uid="{00000000-0002-0000-0800-000008000000}">
      <formula1>LOCK4&lt;&gt;1</formula1>
    </dataValidation>
    <dataValidation type="custom" allowBlank="1" showInputMessage="1" showErrorMessage="1" sqref="F63 F96 F129 F162 F195 F228 F261 F294 F327" xr:uid="{00000000-0002-0000-0800-000009000000}">
      <formula1>LOCK5&lt;&gt;1</formula1>
    </dataValidation>
    <dataValidation type="custom" allowBlank="1" showInputMessage="1" showErrorMessage="1" sqref="F64 F97 F130 F163 F196 F229 F262 F295 F328" xr:uid="{00000000-0002-0000-0800-00000A000000}">
      <formula1>LOCK6&lt;&gt;1</formula1>
    </dataValidation>
    <dataValidation type="custom" allowBlank="1" showInputMessage="1" showErrorMessage="1" sqref="F65 F98 F131 F164 F197 F230 F263 F296 F329" xr:uid="{00000000-0002-0000-0800-00000B000000}">
      <formula1>LOCK7&lt;&gt;1</formula1>
    </dataValidation>
    <dataValidation type="custom" allowBlank="1" showInputMessage="1" showErrorMessage="1" sqref="F66 F99 F132 F165 F198 F231 F264 F297 F330" xr:uid="{00000000-0002-0000-0800-00000C000000}">
      <formula1>LOCK8&lt;&gt;1</formula1>
    </dataValidation>
    <dataValidation type="custom" allowBlank="1" showInputMessage="1" showErrorMessage="1" sqref="F67 F100 F133 F166 F199 F232 F265 F298 F331" xr:uid="{00000000-0002-0000-0800-00000D000000}">
      <formula1>LOCK9&lt;&gt;1</formula1>
    </dataValidation>
    <dataValidation type="custom" allowBlank="1" showInputMessage="1" showErrorMessage="1" sqref="F332 F299 F266 F167 F200 F233" xr:uid="{00000000-0002-0000-0800-00000E000000}">
      <formula1>LOCK10&lt;&gt;1</formula1>
    </dataValidation>
    <dataValidation type="custom" allowBlank="1" showInputMessage="1" showErrorMessage="1" sqref="F69 F102 F135 F168 F201 F234 F267 F300 F333" xr:uid="{00000000-0002-0000-0800-00000F000000}">
      <formula1>LOCK11&lt;&gt;1</formula1>
    </dataValidation>
    <dataValidation type="custom" allowBlank="1" showInputMessage="1" showErrorMessage="1" sqref="F70 F103 F136 F169 F202 F235 F268 F301 F334" xr:uid="{00000000-0002-0000-0800-000010000000}">
      <formula1>LOCK12&lt;&gt;1</formula1>
    </dataValidation>
    <dataValidation type="custom" allowBlank="1" showInputMessage="1" showErrorMessage="1" sqref="F71 F104 F137 F170 F203 F236 F269 F302 F335" xr:uid="{00000000-0002-0000-0800-000011000000}">
      <formula1>LOCK13&lt;&gt;1</formula1>
    </dataValidation>
    <dataValidation type="custom" allowBlank="1" showInputMessage="1" showErrorMessage="1" sqref="F72 F105 F138 F171 F204 F237 F270 F303 F336 F369" xr:uid="{00000000-0002-0000-0800-000012000000}">
      <formula1>LOCK14&lt;&gt;1</formula1>
    </dataValidation>
    <dataValidation type="custom" allowBlank="1" showInputMessage="1" showErrorMessage="1" sqref="F73 F106 F139 F172 F205 F238 F271 F304 F337 F370" xr:uid="{00000000-0002-0000-0800-000013000000}">
      <formula1>LOCK15&lt;&gt;1</formula1>
    </dataValidation>
  </dataValidations>
  <pageMargins left="0.45" right="0.2" top="0.25" bottom="0.25" header="0" footer="0"/>
  <pageSetup scale="67" fitToHeight="0" orientation="portrait" r:id="rId1"/>
  <rowBreaks count="5" manualBreakCount="5">
    <brk id="54" max="16383" man="1"/>
    <brk id="120" max="16383" man="1"/>
    <brk id="186" max="16383" man="1"/>
    <brk id="252" max="16383" man="1"/>
    <brk id="318"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AD01482A3B6D4692FA34F034EFCF31" ma:contentTypeVersion="0" ma:contentTypeDescription="Create a new document." ma:contentTypeScope="" ma:versionID="58a5e97b84283d30318c953836bcfdfa">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256476-E160-48FC-9F3C-2B632DA555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B5E484CF-09AE-4369-8451-26761F7E2A22}">
  <ds:schemaRefs>
    <ds:schemaRef ds:uri="http://schemas.microsoft.com/sharepoint/v3/contenttype/forms"/>
  </ds:schemaRefs>
</ds:datastoreItem>
</file>

<file path=customXml/itemProps3.xml><?xml version="1.0" encoding="utf-8"?>
<ds:datastoreItem xmlns:ds="http://schemas.openxmlformats.org/officeDocument/2006/customXml" ds:itemID="{A9A1F394-AF6D-4E62-A443-D77E6C87C695}">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34</vt:i4>
      </vt:variant>
    </vt:vector>
  </HeadingPairs>
  <TitlesOfParts>
    <vt:vector size="45" baseType="lpstr">
      <vt:lpstr>Instructions</vt:lpstr>
      <vt:lpstr>Control</vt:lpstr>
      <vt:lpstr>Prj Tfr</vt:lpstr>
      <vt:lpstr>Agency Tfr</vt:lpstr>
      <vt:lpstr>Agency Wide Data</vt:lpstr>
      <vt:lpstr>Salary Analysis</vt:lpstr>
      <vt:lpstr>Project1</vt:lpstr>
      <vt:lpstr>Project2</vt:lpstr>
      <vt:lpstr>Project3</vt:lpstr>
      <vt:lpstr>Project4</vt:lpstr>
      <vt:lpstr>Sheet1</vt:lpstr>
      <vt:lpstr>FiscalYE</vt:lpstr>
      <vt:lpstr>LOCK1</vt:lpstr>
      <vt:lpstr>LOCK10</vt:lpstr>
      <vt:lpstr>LOCK11</vt:lpstr>
      <vt:lpstr>LOCK12</vt:lpstr>
      <vt:lpstr>LOCK13</vt:lpstr>
      <vt:lpstr>LOCK14</vt:lpstr>
      <vt:lpstr>LOCK15</vt:lpstr>
      <vt:lpstr>LOCK2</vt:lpstr>
      <vt:lpstr>LOCK3</vt:lpstr>
      <vt:lpstr>LOCK4</vt:lpstr>
      <vt:lpstr>LOCK5</vt:lpstr>
      <vt:lpstr>LOCK6</vt:lpstr>
      <vt:lpstr>LOCK7</vt:lpstr>
      <vt:lpstr>LOCK8</vt:lpstr>
      <vt:lpstr>LOCK9</vt:lpstr>
      <vt:lpstr>Month</vt:lpstr>
      <vt:lpstr>Months</vt:lpstr>
      <vt:lpstr>'Agency Wide Data'!Print_Area</vt:lpstr>
      <vt:lpstr>Instructions!Print_Area</vt:lpstr>
      <vt:lpstr>Project1!Print_Area</vt:lpstr>
      <vt:lpstr>Project2!Print_Area</vt:lpstr>
      <vt:lpstr>Project3!Print_Area</vt:lpstr>
      <vt:lpstr>Project4!Print_Area</vt:lpstr>
      <vt:lpstr>Project1!Print_Titles</vt:lpstr>
      <vt:lpstr>Project2!Print_Titles</vt:lpstr>
      <vt:lpstr>Project3!Print_Titles</vt:lpstr>
      <vt:lpstr>Project4!Print_Titles</vt:lpstr>
      <vt:lpstr>ProjectKey</vt:lpstr>
      <vt:lpstr>scoring</vt:lpstr>
      <vt:lpstr>Service_Area</vt:lpstr>
      <vt:lpstr>ServiceUnit</vt:lpstr>
      <vt:lpstr>UM</vt:lpstr>
      <vt:lpstr>UNitnbr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Full Agency Model</dc:title>
  <dc:creator>David Ewing</dc:creator>
  <dc:description>Enable Comments
Change line description to "Unit of Service Cost Requested from CSF"
opened up Project Budget Title for entry</dc:description>
  <cp:lastModifiedBy>Director - Lincoln County Kids</cp:lastModifiedBy>
  <cp:lastPrinted>2024-03-13T21:04:15Z</cp:lastPrinted>
  <dcterms:created xsi:type="dcterms:W3CDTF">2010-01-22T15:27:23Z</dcterms:created>
  <dcterms:modified xsi:type="dcterms:W3CDTF">2026-01-27T20:10:59Z</dcterms:modified>
  <cp:category>2013 ccrb v1e</cp:category>
  <cp:contentStatus>ver. 2012B</cp:contentStatus>
</cp:coreProperties>
</file>